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mc:AlternateContent xmlns:mc="http://schemas.openxmlformats.org/markup-compatibility/2006">
    <mc:Choice Requires="x15">
      <x15ac:absPath xmlns:x15ac="http://schemas.microsoft.com/office/spreadsheetml/2010/11/ac" url="/Users/nicolefranco/Downloads/"/>
    </mc:Choice>
  </mc:AlternateContent>
  <xr:revisionPtr revIDLastSave="0" documentId="13_ncr:1_{F337A5B3-7F4F-7A47-B1D6-93224D2750AE}" xr6:coauthVersionLast="47" xr6:coauthVersionMax="47" xr10:uidLastSave="{00000000-0000-0000-0000-000000000000}"/>
  <bookViews>
    <workbookView xWindow="0" yWindow="500" windowWidth="23260" windowHeight="12460" tabRatio="867" xr2:uid="{00000000-000D-0000-FFFF-FFFF00000000}"/>
  </bookViews>
  <sheets>
    <sheet name="Certification Checklist" sheetId="1" r:id="rId1"/>
    <sheet name="Drop down menu options" sheetId="11" r:id="rId2"/>
    <sheet name="Data" sheetId="2" state="hidden" r:id="rId3"/>
    <sheet name="Part I - C - Help" sheetId="3" r:id="rId4"/>
    <sheet name="Sheet1" sheetId="9" r:id="rId5"/>
    <sheet name="Part II - F - Help" sheetId="4" r:id="rId6"/>
    <sheet name="Part III - E - Help" sheetId="5" r:id="rId7"/>
    <sheet name="Part IV - W - Help" sheetId="6" r:id="rId8"/>
    <sheet name="Drop-down menu options" sheetId="8" state="hidden" r:id="rId9"/>
  </sheets>
  <definedNames>
    <definedName name="F.1">'Drop-down menu options'!$B$21:$B$23</definedName>
    <definedName name="lstTypes" localSheetId="3">#REF!</definedName>
    <definedName name="lstTypes" localSheetId="5">#REF!</definedName>
    <definedName name="lstTypes" localSheetId="6">#REF!</definedName>
    <definedName name="lstTypes" localSheetId="7">#REF!</definedName>
    <definedName name="lstTypes">#REF!</definedName>
    <definedName name="PaperGoals" localSheetId="3">#REF!</definedName>
    <definedName name="PaperGoals" localSheetId="5">#REF!</definedName>
    <definedName name="PaperGoals" localSheetId="6">#REF!</definedName>
    <definedName name="PaperGoals" localSheetId="7">#REF!</definedName>
    <definedName name="PaperGoals">#REF!</definedName>
    <definedName name="PaperProducts" localSheetId="3">#REF!</definedName>
    <definedName name="PaperProducts" localSheetId="5">#REF!</definedName>
    <definedName name="PaperProducts" localSheetId="6">#REF!</definedName>
    <definedName name="PaperProducts" localSheetId="7">#REF!</definedName>
    <definedName name="PaperProducts">#REF!</definedName>
    <definedName name="Purchasing" localSheetId="3">#REF!</definedName>
    <definedName name="Purchasing" localSheetId="5">#REF!</definedName>
    <definedName name="Purchasing" localSheetId="6">#REF!</definedName>
    <definedName name="Purchasing" localSheetId="7">#REF!</definedName>
    <definedName name="Purchasing">#REF!</definedName>
    <definedName name="YesNo" localSheetId="3">#REF!</definedName>
    <definedName name="YesNo" localSheetId="5">#REF!</definedName>
    <definedName name="YesNo" localSheetId="6">#REF!</definedName>
    <definedName name="YesNo" localSheetId="7">#REF!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igfNfLbuWFt8axwmF4VhvKZ2tOoQ=="/>
    </ext>
  </extLst>
</workbook>
</file>

<file path=xl/calcChain.xml><?xml version="1.0" encoding="utf-8"?>
<calcChain xmlns="http://schemas.openxmlformats.org/spreadsheetml/2006/main">
  <c r="E45" i="1" l="1"/>
  <c r="D45" i="1"/>
  <c r="D46" i="1"/>
  <c r="D68" i="1"/>
  <c r="D64" i="1"/>
  <c r="D66" i="1"/>
  <c r="D67" i="1"/>
  <c r="D69" i="1"/>
  <c r="D70" i="1"/>
  <c r="D71" i="1"/>
  <c r="D72" i="1"/>
  <c r="D73" i="1"/>
  <c r="D75" i="1"/>
  <c r="D76" i="1"/>
  <c r="D77" i="1"/>
  <c r="D78" i="1"/>
  <c r="D48" i="1"/>
  <c r="E68" i="1"/>
  <c r="E67" i="1"/>
  <c r="E70" i="1"/>
  <c r="D79" i="1" l="1"/>
  <c r="D51" i="1"/>
  <c r="E116" i="1" l="1"/>
  <c r="D116" i="1"/>
  <c r="E108" i="1"/>
  <c r="D108" i="1"/>
  <c r="E105" i="1"/>
  <c r="D106" i="1"/>
  <c r="E106" i="1"/>
  <c r="D105" i="1"/>
  <c r="D109" i="1"/>
  <c r="E109" i="1"/>
  <c r="D37" i="1"/>
  <c r="D88" i="1"/>
  <c r="D93" i="1"/>
  <c r="D87" i="1"/>
  <c r="E44" i="1" l="1"/>
  <c r="D44" i="1"/>
  <c r="E53" i="1"/>
  <c r="D53" i="1"/>
  <c r="E50" i="1"/>
  <c r="D50" i="1"/>
  <c r="D38" i="1"/>
  <c r="D40" i="1"/>
  <c r="D42" i="1"/>
  <c r="D49" i="1"/>
  <c r="D39" i="1"/>
  <c r="D54" i="1"/>
  <c r="D55" i="1"/>
  <c r="C144" i="1"/>
  <c r="D90" i="1"/>
  <c r="D91" i="1"/>
  <c r="D89" i="1"/>
  <c r="E90" i="1"/>
  <c r="E91" i="1"/>
  <c r="E89" i="1"/>
  <c r="D96" i="1"/>
  <c r="E71" i="1"/>
  <c r="E49" i="1"/>
  <c r="E55" i="1"/>
  <c r="E72" i="1"/>
  <c r="E73" i="1"/>
  <c r="E66" i="1"/>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A2" i="2"/>
  <c r="E145" i="1"/>
  <c r="E115" i="1"/>
  <c r="D115" i="1"/>
  <c r="E114" i="1"/>
  <c r="D114" i="1"/>
  <c r="E112" i="1"/>
  <c r="D112" i="1"/>
  <c r="E111" i="1"/>
  <c r="D111" i="1"/>
  <c r="E107" i="1"/>
  <c r="D107" i="1"/>
  <c r="E96" i="1"/>
  <c r="E95" i="1"/>
  <c r="D95" i="1"/>
  <c r="E94" i="1"/>
  <c r="D94" i="1"/>
  <c r="E93" i="1"/>
  <c r="E88" i="1"/>
  <c r="E78" i="1"/>
  <c r="E77" i="1"/>
  <c r="E76" i="1"/>
  <c r="E75" i="1"/>
  <c r="E69" i="1"/>
  <c r="E54" i="1"/>
  <c r="E51" i="1"/>
  <c r="E39" i="1"/>
  <c r="E48" i="1"/>
  <c r="E46" i="1"/>
  <c r="E42" i="1"/>
  <c r="E40" i="1"/>
  <c r="E38" i="1"/>
  <c r="E37" i="1"/>
  <c r="E117" i="1" l="1"/>
  <c r="D143" i="1" s="1"/>
  <c r="D56" i="1"/>
  <c r="C140" i="1" s="1"/>
  <c r="D117" i="1"/>
  <c r="D97" i="1"/>
  <c r="C142" i="1" s="1"/>
  <c r="E56" i="1"/>
  <c r="D140" i="1" s="1"/>
  <c r="E97" i="1"/>
  <c r="D142" i="1" s="1"/>
  <c r="C141" i="1"/>
  <c r="E79" i="1"/>
  <c r="D141" i="1" s="1"/>
  <c r="C143" i="1" l="1"/>
  <c r="C145" i="1" s="1"/>
  <c r="D145" i="1"/>
  <c r="B147" i="1" l="1"/>
  <c r="I132" i="1"/>
  <c r="I130" i="1"/>
  <c r="I131" i="1"/>
  <c r="I129" i="1"/>
  <c r="B148" i="1"/>
  <c r="L130" i="1"/>
  <c r="L132" i="1"/>
  <c r="C146" i="1"/>
  <c r="I133" i="1" l="1"/>
</calcChain>
</file>

<file path=xl/sharedStrings.xml><?xml version="1.0" encoding="utf-8"?>
<sst xmlns="http://schemas.openxmlformats.org/spreadsheetml/2006/main" count="744" uniqueCount="344">
  <si>
    <t>Start</t>
  </si>
  <si>
    <r>
      <t xml:space="preserve">Sustainable </t>
    </r>
    <r>
      <rPr>
        <b/>
        <sz val="28"/>
        <color rgb="FF003095"/>
        <rFont val="Arial"/>
        <family val="2"/>
      </rPr>
      <t>Event</t>
    </r>
    <r>
      <rPr>
        <b/>
        <sz val="28"/>
        <rFont val="Arial"/>
        <family val="2"/>
      </rPr>
      <t xml:space="preserve"> </t>
    </r>
    <r>
      <rPr>
        <b/>
        <sz val="28"/>
        <color rgb="FF00675A"/>
        <rFont val="Arial"/>
        <family val="2"/>
      </rPr>
      <t xml:space="preserve">Certification Checklist </t>
    </r>
    <r>
      <rPr>
        <b/>
        <sz val="18"/>
        <color rgb="FF00675A"/>
        <rFont val="Arial"/>
        <family val="2"/>
      </rPr>
      <t>V.1</t>
    </r>
  </si>
  <si>
    <r>
      <t xml:space="preserve">How to </t>
    </r>
    <r>
      <rPr>
        <b/>
        <sz val="22"/>
        <color rgb="FF003095"/>
        <rFont val="Arial"/>
        <family val="2"/>
      </rPr>
      <t>Get Certified</t>
    </r>
  </si>
  <si>
    <r>
      <t>Step 1:</t>
    </r>
    <r>
      <rPr>
        <sz val="14"/>
        <color rgb="FF003095"/>
        <rFont val="Arial"/>
        <family val="2"/>
      </rPr>
      <t xml:space="preserve"> </t>
    </r>
    <r>
      <rPr>
        <sz val="14"/>
        <rFont val="Arial"/>
        <family val="2"/>
      </rPr>
      <t>Review the checklist in its entirety to familiarize yourself with the framework.</t>
    </r>
  </si>
  <si>
    <r>
      <t xml:space="preserve">Step 2: </t>
    </r>
    <r>
      <rPr>
        <sz val="14"/>
        <rFont val="Arial"/>
        <family val="2"/>
      </rPr>
      <t>Fill out each line to reflect your event plan. Remember to start as early in the planning process as you can and</t>
    </r>
    <r>
      <rPr>
        <sz val="14"/>
        <color rgb="FF003095"/>
        <rFont val="Arial"/>
        <family val="2"/>
      </rPr>
      <t xml:space="preserve"> </t>
    </r>
    <r>
      <rPr>
        <b/>
        <i/>
        <sz val="14"/>
        <color rgb="FF003095"/>
        <rFont val="Arial"/>
        <family val="2"/>
      </rPr>
      <t>save this file often</t>
    </r>
    <r>
      <rPr>
        <sz val="14"/>
        <color rgb="FF003095"/>
        <rFont val="Arial"/>
        <family val="2"/>
      </rPr>
      <t>.</t>
    </r>
  </si>
  <si>
    <r>
      <t xml:space="preserve">Step 3: </t>
    </r>
    <r>
      <rPr>
        <sz val="14"/>
        <rFont val="Arial"/>
        <family val="2"/>
      </rPr>
      <t>When you are done filling out this form, you will see your score at the bottom of the page. Review and make any changes in your planning.</t>
    </r>
  </si>
  <si>
    <r>
      <rPr>
        <b/>
        <sz val="14"/>
        <color rgb="FF003095"/>
        <rFont val="Arial"/>
        <family val="2"/>
      </rPr>
      <t xml:space="preserve">Step 4: </t>
    </r>
    <r>
      <rPr>
        <sz val="14"/>
        <rFont val="Arial"/>
        <family val="2"/>
      </rPr>
      <t xml:space="preserve">Once complete, send form to </t>
    </r>
    <r>
      <rPr>
        <b/>
        <sz val="14"/>
        <color rgb="FF003095"/>
        <rFont val="Arial"/>
        <family val="2"/>
      </rPr>
      <t>operational-greenhub@utwente.nl</t>
    </r>
    <r>
      <rPr>
        <sz val="14"/>
        <rFont val="Arial"/>
        <family val="2"/>
      </rPr>
      <t xml:space="preserve"> for final review and official sustainable event certification.</t>
    </r>
  </si>
  <si>
    <t>Event Details</t>
  </si>
  <si>
    <t>Event Name</t>
  </si>
  <si>
    <t>Event Location</t>
  </si>
  <si>
    <t>Event Date</t>
  </si>
  <si>
    <t>Event Time</t>
  </si>
  <si>
    <t>Event URL (if available)</t>
  </si>
  <si>
    <t>Expected # of Attendees</t>
  </si>
  <si>
    <t>Contact Information</t>
  </si>
  <si>
    <t>Name</t>
  </si>
  <si>
    <t>Department</t>
  </si>
  <si>
    <t>Email</t>
  </si>
  <si>
    <t>Phone Number</t>
  </si>
  <si>
    <t>Click here to visit the Green Hub For Associations page for tips to organize your event sustainably.</t>
  </si>
  <si>
    <r>
      <rPr>
        <b/>
        <sz val="22"/>
        <color rgb="FF00675A"/>
        <rFont val="Arial"/>
        <family val="2"/>
      </rPr>
      <t xml:space="preserve">Action </t>
    </r>
    <r>
      <rPr>
        <b/>
        <sz val="22"/>
        <color rgb="FF003095"/>
        <rFont val="Arial"/>
        <family val="2"/>
      </rPr>
      <t>Checklist</t>
    </r>
  </si>
  <si>
    <t>Part I. Communicating Sustainably Throughout the Event Process</t>
  </si>
  <si>
    <t>Help</t>
  </si>
  <si>
    <t>Setting a sustainability policy outright - and then amplifying this policy across all planning areas - will help minimize resource consumption, maximize reuse of materials, and spread awareness of the event's commitment to sustainability.</t>
  </si>
  <si>
    <t xml:space="preserve"> </t>
  </si>
  <si>
    <t>ACTION</t>
  </si>
  <si>
    <t>YOUR ANSWER</t>
  </si>
  <si>
    <t>SCORE</t>
  </si>
  <si>
    <t>AVAILABLE POINTS</t>
  </si>
  <si>
    <t>RESOURCES</t>
  </si>
  <si>
    <t>Column1</t>
  </si>
  <si>
    <t>Setting &amp; Implementing a Sustainability Policy</t>
  </si>
  <si>
    <t xml:space="preserve">C.1 </t>
  </si>
  <si>
    <t xml:space="preserve">Event planners set a sustainability policy for the event at the start of planning. </t>
  </si>
  <si>
    <t>Yes</t>
  </si>
  <si>
    <t>Click</t>
  </si>
  <si>
    <t>C.2</t>
  </si>
  <si>
    <t>Sustainability is discussed with vendors and incorporated into contract language, where appropriate.</t>
  </si>
  <si>
    <t>Choose answer</t>
  </si>
  <si>
    <t>C.3</t>
  </si>
  <si>
    <t xml:space="preserve">Exhibitors informed of sustainability policy and encouraged to use sustainable materials, such as recycled paper. </t>
  </si>
  <si>
    <t>C.4</t>
  </si>
  <si>
    <t>Sustainability awareness is part of the agenda or program on the day of your event.</t>
  </si>
  <si>
    <t>Promoting Sustainability</t>
  </si>
  <si>
    <t>C.5</t>
  </si>
  <si>
    <t>Event is promoted as a "Sustainable Event".</t>
  </si>
  <si>
    <t>Minimizing Printed Materials</t>
  </si>
  <si>
    <t>C.6</t>
  </si>
  <si>
    <t>Event is 100% paper-free</t>
  </si>
  <si>
    <t>C.7</t>
  </si>
  <si>
    <t>Eco-friendly printing techniques were used, such as vegetables based inks or double sided printing</t>
  </si>
  <si>
    <t>C.8</t>
  </si>
  <si>
    <t>Pre- and post-event communication/advertising is done electronically.</t>
  </si>
  <si>
    <t>C.9</t>
  </si>
  <si>
    <t>C.10</t>
  </si>
  <si>
    <t>Event has a mobile app, a website, such as Guidebook, or other method to minimize paper schedules and guides.</t>
  </si>
  <si>
    <t>C.11</t>
  </si>
  <si>
    <t xml:space="preserve">Printed promotional items exclude dates and utilize QR codes for adaptable content updates. </t>
  </si>
  <si>
    <t>C.12</t>
  </si>
  <si>
    <t>Name badges/lanyards are reusable and collected at end of event for recycling and/or re-use.</t>
  </si>
  <si>
    <t>C.13</t>
  </si>
  <si>
    <t>Printing is done on recycled material</t>
  </si>
  <si>
    <t>Minimizing "throw-away" culture through responsible purchasing</t>
  </si>
  <si>
    <t>C.15</t>
  </si>
  <si>
    <t>Environmentally responsible centerpieces and décor are used (if any used at all).</t>
  </si>
  <si>
    <t>C.16</t>
  </si>
  <si>
    <t>Giveaways and gifts are eliminated, or replaced with environmentally responsible options.</t>
  </si>
  <si>
    <t>C.17</t>
  </si>
  <si>
    <t>Single-use (plastic) items are eliminated.</t>
  </si>
  <si>
    <t>Communication Total</t>
  </si>
  <si>
    <t>Part II: Catering Your Event Sustainably</t>
  </si>
  <si>
    <t>Promoting sustainable food practices is integral to the resilience of our planet, its economies, and its people. We can improve human and environmental health by making well-informed, sustainable decisions.</t>
  </si>
  <si>
    <t>Does your event have food and beverages served? If 'yes' please answer the following questions</t>
  </si>
  <si>
    <t>F.1</t>
  </si>
  <si>
    <t>Sourcing Sustainable Food &amp; Beverages</t>
  </si>
  <si>
    <t>F.2</t>
  </si>
  <si>
    <t>If the event provides catering services, the caterer selection includes criteria concerning its sustainable practices.</t>
  </si>
  <si>
    <t>F.3</t>
  </si>
  <si>
    <t>Event planners prioritize suppliers that are closer to the event location to reduce transportation emissions.</t>
  </si>
  <si>
    <t>F.4</t>
  </si>
  <si>
    <t>Event planners have a plan to ensure surplus food is utilized responsibly or reduce surplus food.</t>
  </si>
  <si>
    <t>F.5</t>
  </si>
  <si>
    <t>Food, products, and/or ingredients served at the event are grown/produced locally (within the Netherlands).</t>
  </si>
  <si>
    <t>F.6</t>
  </si>
  <si>
    <t>Food, products, and/or ingredients served at the event are seasonal.</t>
  </si>
  <si>
    <t>F.7</t>
  </si>
  <si>
    <t>Food, products, and/or ingredients served at the event are certified organic.</t>
  </si>
  <si>
    <t>F.8</t>
  </si>
  <si>
    <t>Tea and/or coffee served at the event is certified Fair Trade and/or organic.</t>
  </si>
  <si>
    <t>F.9</t>
  </si>
  <si>
    <t>Attendees can select and eat vegetarian and/or vegan options.</t>
  </si>
  <si>
    <t>Sustainable Packaging/Serving Methods</t>
  </si>
  <si>
    <t>F.10</t>
  </si>
  <si>
    <t>Event has no bottled or canned beverages handed out.</t>
  </si>
  <si>
    <t>F.11</t>
  </si>
  <si>
    <t>Food and condiments served in bulk rather than single-serving containers.</t>
  </si>
  <si>
    <t>F.12</t>
  </si>
  <si>
    <t>Food and condiments served in reusable or compostable dishware.</t>
  </si>
  <si>
    <t>F.13</t>
  </si>
  <si>
    <t>Sustainable cutlery provided to all attendees.</t>
  </si>
  <si>
    <t>Catering Total</t>
  </si>
  <si>
    <t>Part III: Lowering Your Event's Energy &amp; Transit Footprint</t>
  </si>
  <si>
    <t>More sustainable energy and transportation can help lower event costs, reduce negative ecological impact, and create a healthier, more comfortable event space.</t>
  </si>
  <si>
    <t>Resources</t>
  </si>
  <si>
    <t>Venue &amp; Accommodation</t>
  </si>
  <si>
    <t>E.1</t>
  </si>
  <si>
    <t>Event is held in a venue chosen for its energy efficiency and sustainable amenities, i.e. a LED-certified building, a space with natural lighting, or outdoors.</t>
  </si>
  <si>
    <t>E.2</t>
  </si>
  <si>
    <t>The event source any of its energy from renewable sources, such as wind or solar power</t>
  </si>
  <si>
    <t>E.3</t>
  </si>
  <si>
    <t>Eco-friendly A-label devices (e.g. a dishwasher) are used.</t>
  </si>
  <si>
    <t>E.4</t>
  </si>
  <si>
    <t>Measures are in place to ensure that lights are turned off when nobody is present.</t>
  </si>
  <si>
    <t>E.5</t>
  </si>
  <si>
    <t>​Large events ⇒ contact CFM on possibilities with sustainable generators for events instead of renting unsustainable diesel generators from external organizations.</t>
  </si>
  <si>
    <t>Transit Options</t>
  </si>
  <si>
    <t>E.6</t>
  </si>
  <si>
    <t>Venue is accessible by foot, bicycle, or regional public transit from accomodation.</t>
  </si>
  <si>
    <t>E.7</t>
  </si>
  <si>
    <t>Attendees encouraged to take public transit, bike, or walk to event and provided with info, as appropriate.</t>
  </si>
  <si>
    <t>E.8</t>
  </si>
  <si>
    <t>Shuttle, carpool, group walks, and/or bike rides are arranged for transportation to, from, and/or during events.</t>
  </si>
  <si>
    <t>E.9</t>
  </si>
  <si>
    <t>The event provide options for remote or virtual attendance to reduce the need for physical travel</t>
  </si>
  <si>
    <t>Energy &amp; Transit Total</t>
  </si>
  <si>
    <t>Part IV: Managing Materials &amp; Waste Sustainably</t>
  </si>
  <si>
    <t xml:space="preserve">Successful sustainable waste management diverts materials from landfills and incineration by minimizing resource consumption and maximizing reuse. </t>
  </si>
  <si>
    <t>Divert Waste from Landfill</t>
  </si>
  <si>
    <t>W.1</t>
  </si>
  <si>
    <t>Event is zero-landfill (no trash is generated at event) (If it is, then anwer N/A to questions W.2-W.5)</t>
  </si>
  <si>
    <t>W.2</t>
  </si>
  <si>
    <t>Recycling stations available throughout the event venue for attendees to separate recyclables from non-recyclables</t>
  </si>
  <si>
    <t>W.3</t>
  </si>
  <si>
    <t xml:space="preserve">All waste streams have clear signage and instructions to avoid contamination </t>
  </si>
  <si>
    <t>W.4</t>
  </si>
  <si>
    <t>The event has composting programs for organic waste, such as food scraps and biodegradable materials</t>
  </si>
  <si>
    <t>W.5</t>
  </si>
  <si>
    <t>There are efforts to promote the reuse of materials (such as decorations or promotional items) for future events</t>
  </si>
  <si>
    <t>Minimize Resource Consumption</t>
  </si>
  <si>
    <t>W.6</t>
  </si>
  <si>
    <t>Bare tables, reusable linens, or recyclable butcher paper are used as tablecloths instead of disposable linens.</t>
  </si>
  <si>
    <t>W.7</t>
  </si>
  <si>
    <t>Attendees pre-register or RSVP to limit over-purchasing.</t>
  </si>
  <si>
    <t>Education</t>
  </si>
  <si>
    <t>W.8</t>
  </si>
  <si>
    <t>Volunteers and/or staff trained in proper waste disposal and items to reuse (lanyards, badges, signage, other).</t>
  </si>
  <si>
    <t>W.9</t>
  </si>
  <si>
    <t>Volunteers and/or staff assigned as waste monitors during event.</t>
  </si>
  <si>
    <t>W.10</t>
  </si>
  <si>
    <t>Event attendees are educated/instructed about sustainable waste management practices used in the event</t>
  </si>
  <si>
    <t>Waste Total</t>
  </si>
  <si>
    <t>Part V: Innovation Lab</t>
  </si>
  <si>
    <r>
      <rPr>
        <b/>
        <sz val="12"/>
        <color theme="1"/>
        <rFont val="Arial"/>
        <family val="2"/>
      </rPr>
      <t>Instructions:</t>
    </r>
    <r>
      <rPr>
        <sz val="12"/>
        <color theme="1"/>
        <rFont val="Arial"/>
        <family val="2"/>
      </rPr>
      <t xml:space="preserve"> Did you come up with a creative idea along the way? Describe your innovative sustainable actions that are not covered by the items above. The Office of Sustainability will award points for each innovation item that offers a creative solution to sustainability challenges. Most innovative ideas will be worth 1 point and will be used to improve the sustainability advice given by the Green Hub. We will add the points to your final score.</t>
    </r>
  </si>
  <si>
    <t>What is this?</t>
  </si>
  <si>
    <t>BRONZE</t>
  </si>
  <si>
    <t>Value</t>
  </si>
  <si>
    <t>SILVER</t>
  </si>
  <si>
    <t xml:space="preserve">Pointer </t>
  </si>
  <si>
    <t>GOLD</t>
  </si>
  <si>
    <t>Total</t>
  </si>
  <si>
    <t>Score</t>
  </si>
  <si>
    <t>For Office Use only:</t>
  </si>
  <si>
    <r>
      <rPr>
        <b/>
        <sz val="28"/>
        <color rgb="FF00675A"/>
        <rFont val="Arial"/>
        <family val="2"/>
      </rPr>
      <t>Score</t>
    </r>
    <r>
      <rPr>
        <b/>
        <sz val="28"/>
        <color rgb="FF003095"/>
        <rFont val="Arial"/>
        <family val="2"/>
      </rPr>
      <t>card</t>
    </r>
  </si>
  <si>
    <t>Once you complete checklist, your score will appear below. You are only scored on actions that are applicable to your event.</t>
  </si>
  <si>
    <t>CATEGORY</t>
  </si>
  <si>
    <t>TOTAL  APPLICABLE POINTS</t>
  </si>
  <si>
    <t>TOTAL POSSIBLE POINTS</t>
  </si>
  <si>
    <t>Communication</t>
  </si>
  <si>
    <t>Catering</t>
  </si>
  <si>
    <t>Energy &amp; Transit</t>
  </si>
  <si>
    <t>Material</t>
  </si>
  <si>
    <t>Innovation</t>
  </si>
  <si>
    <t>Total Score</t>
  </si>
  <si>
    <r>
      <rPr>
        <b/>
        <sz val="14"/>
        <color rgb="FF003095"/>
        <rFont val="Arial"/>
        <family val="2"/>
      </rPr>
      <t>Almost done, remember:</t>
    </r>
    <r>
      <rPr>
        <sz val="14"/>
        <color rgb="FF003095"/>
        <rFont val="Arial"/>
        <family val="2"/>
      </rPr>
      <t xml:space="preserve"> </t>
    </r>
    <r>
      <rPr>
        <sz val="14"/>
        <color rgb="FF000000"/>
        <rFont val="Arial"/>
        <family val="2"/>
      </rPr>
      <t xml:space="preserve">Once you have completed this form, send it to </t>
    </r>
    <r>
      <rPr>
        <b/>
        <u/>
        <sz val="14"/>
        <color rgb="FF003095"/>
        <rFont val="Arial"/>
        <family val="2"/>
      </rPr>
      <t>operational-greenhub@utwente.nl</t>
    </r>
    <r>
      <rPr>
        <sz val="14"/>
        <color rgb="FF003095"/>
        <rFont val="Arial"/>
        <family val="2"/>
      </rPr>
      <t xml:space="preserve"> </t>
    </r>
    <r>
      <rPr>
        <sz val="14"/>
        <color rgb="FF000000"/>
        <rFont val="Arial"/>
        <family val="2"/>
      </rPr>
      <t>for final review and official sustainable event certification. You're on your way to a sustainable event!</t>
    </r>
  </si>
  <si>
    <t>Curious how we score? Here's the scoring criteria:</t>
  </si>
  <si>
    <t xml:space="preserve">Bronze Level = Minimum 40% of applicable points </t>
  </si>
  <si>
    <t xml:space="preserve">Silver Level = Minimum 75% of applicable points </t>
  </si>
  <si>
    <t xml:space="preserve">Gold Level = Minimum 90% of applicable points </t>
  </si>
  <si>
    <t>You are only scored on actions that are applicable to your event. If the action is not applicable, choose N/A.</t>
  </si>
  <si>
    <t>Drop down menu Options</t>
  </si>
  <si>
    <t>C5:</t>
  </si>
  <si>
    <t>All</t>
  </si>
  <si>
    <t>No advertisement done at all</t>
  </si>
  <si>
    <t>Advertisement done via offline promotion (word of mouth only)</t>
  </si>
  <si>
    <t>Some</t>
  </si>
  <si>
    <t>None</t>
  </si>
  <si>
    <t>C12:</t>
  </si>
  <si>
    <t>C14</t>
  </si>
  <si>
    <t>No</t>
  </si>
  <si>
    <t>C8</t>
  </si>
  <si>
    <t>C10</t>
  </si>
  <si>
    <t>N/A</t>
  </si>
  <si>
    <t>C3</t>
  </si>
  <si>
    <t>F1</t>
  </si>
  <si>
    <t xml:space="preserve">None </t>
  </si>
  <si>
    <t>None are provided</t>
  </si>
  <si>
    <t>Are provided</t>
  </si>
  <si>
    <t>Plan to reduce it</t>
  </si>
  <si>
    <t xml:space="preserve">Plan to utilize it </t>
  </si>
  <si>
    <t>Both</t>
  </si>
  <si>
    <t>Event is online</t>
  </si>
  <si>
    <t>Signage with lists &amp; pics</t>
  </si>
  <si>
    <t>Just words</t>
  </si>
  <si>
    <t>C62</t>
  </si>
  <si>
    <t>Event URL</t>
  </si>
  <si>
    <t xml:space="preserve">C.2 </t>
  </si>
  <si>
    <t xml:space="preserve">C.3 </t>
  </si>
  <si>
    <t xml:space="preserve">C.4 </t>
  </si>
  <si>
    <t xml:space="preserve">W.1 </t>
  </si>
  <si>
    <t xml:space="preserve">W.2 </t>
  </si>
  <si>
    <t xml:space="preserve">W.3 </t>
  </si>
  <si>
    <t xml:space="preserve">W.4 </t>
  </si>
  <si>
    <t xml:space="preserve">W.5 </t>
  </si>
  <si>
    <t xml:space="preserve">W.6 </t>
  </si>
  <si>
    <t xml:space="preserve">W.7 </t>
  </si>
  <si>
    <t xml:space="preserve">W.8 </t>
  </si>
  <si>
    <t xml:space="preserve">W.9 </t>
  </si>
  <si>
    <t>Return to Checklist</t>
  </si>
  <si>
    <t>Still have a question? Email: operational-greenhub@utwente.nl</t>
  </si>
  <si>
    <t>Helpful Resources &amp; Clarification</t>
  </si>
  <si>
    <t>Resources &amp; Tips</t>
  </si>
  <si>
    <t>C.1</t>
  </si>
  <si>
    <r>
      <rPr>
        <b/>
        <sz val="12"/>
        <color theme="1"/>
        <rFont val="Arial"/>
        <family val="2"/>
      </rPr>
      <t>Policy:</t>
    </r>
    <r>
      <rPr>
        <sz val="12"/>
        <color theme="1"/>
        <rFont val="Arial"/>
        <family val="2"/>
      </rPr>
      <t xml:space="preserve"> Set a policy or overall goal by agreeing on a statement. For example: "The Orientation Committee is committed to organizing an environmentally responsible event for incoming students while working within our organization's financial constraints."</t>
    </r>
  </si>
  <si>
    <r>
      <rPr>
        <b/>
        <sz val="12"/>
        <color theme="1"/>
        <rFont val="Arial"/>
        <family val="2"/>
      </rPr>
      <t xml:space="preserve">Vendors/Contracts: </t>
    </r>
    <r>
      <rPr>
        <sz val="12"/>
        <color theme="1"/>
        <rFont val="Arial"/>
        <family val="2"/>
      </rPr>
      <t>Make sure to communicate your sustainability policy with relevant vendors/contractors to make sure that the contracts include specific criteria for the work and products provided for the event.</t>
    </r>
  </si>
  <si>
    <r>
      <rPr>
        <b/>
        <sz val="12"/>
        <color theme="1"/>
        <rFont val="Arial"/>
        <family val="2"/>
      </rPr>
      <t xml:space="preserve">Sustainability Awareness: </t>
    </r>
    <r>
      <rPr>
        <sz val="12"/>
        <color theme="1"/>
        <rFont val="Arial"/>
        <family val="2"/>
      </rPr>
      <t>Include sustainability as an agenda item during the event, even if it is just a brief "sustainability moment" at the beginning of the event, during breaks, or before and after lunch. Be creative and use this time as an opportunity for important reminders about waste, shuttles, paper usage, etc.</t>
    </r>
  </si>
  <si>
    <r>
      <rPr>
        <b/>
        <sz val="12"/>
        <color theme="1"/>
        <rFont val="Arial"/>
        <family val="2"/>
      </rPr>
      <t>Promotion:</t>
    </r>
    <r>
      <rPr>
        <sz val="12"/>
        <color theme="1"/>
        <rFont val="Arial"/>
        <family val="2"/>
      </rPr>
      <t xml:space="preserve"> In all event communications, promote the event as a "Sustainable Event" using the logo provided to you by the Office of Sustainability at the point of certification.</t>
    </r>
  </si>
  <si>
    <r>
      <rPr>
        <b/>
        <sz val="12"/>
        <color theme="1"/>
        <rFont val="Arial"/>
        <family val="2"/>
      </rPr>
      <t>Electronic advertising</t>
    </r>
    <r>
      <rPr>
        <sz val="12"/>
        <color theme="1"/>
        <rFont val="Arial"/>
        <family val="2"/>
      </rPr>
      <t xml:space="preserve">: Instead of paper, use electronic communication, such as email, social media, calendars, infinite display panels, and lecture series committee displays. Instructions on posting your event on the infinite display panels and lecture series committee displays can be found here. </t>
    </r>
  </si>
  <si>
    <t>https://su.utwente.nl/en/union-services/associations/led-screens/</t>
  </si>
  <si>
    <r>
      <rPr>
        <b/>
        <sz val="12"/>
        <color theme="1"/>
        <rFont val="Arial"/>
        <family val="2"/>
      </rPr>
      <t>Pre/post event communication:</t>
    </r>
    <r>
      <rPr>
        <sz val="12"/>
        <color theme="1"/>
        <rFont val="Arial"/>
        <family val="2"/>
      </rPr>
      <t xml:space="preserve"> Use services such as Evite, Facebook, Doodle, and Surveymonkey to communicate electronically.</t>
    </r>
  </si>
  <si>
    <r>
      <rPr>
        <b/>
        <sz val="12"/>
        <color theme="1"/>
        <rFont val="Arial"/>
        <family val="2"/>
      </rPr>
      <t>Mobile app:</t>
    </r>
    <r>
      <rPr>
        <sz val="12"/>
        <color theme="1"/>
        <rFont val="Arial"/>
        <family val="2"/>
      </rPr>
      <t xml:space="preserve"> Guidebook is one example of a Mobile App that can help reduce consumption at your event and streamline information for your attendees. Visit the Guidebook website to learn more. Found another App? Let us know!</t>
    </r>
  </si>
  <si>
    <t>http://guidebook.com/</t>
  </si>
  <si>
    <r>
      <rPr>
        <b/>
        <sz val="12"/>
        <rFont val="Arial"/>
        <family val="2"/>
      </rPr>
      <t xml:space="preserve">Promotional Items: </t>
    </r>
    <r>
      <rPr>
        <sz val="12"/>
        <rFont val="Arial"/>
        <family val="2"/>
      </rPr>
      <t>Reduction of printed posters and flyers by using a laminated QR-code that forwards the scanner to promotional material in the cloud or in the internet. There are ample services that provide QR codes on the internet.</t>
    </r>
  </si>
  <si>
    <r>
      <rPr>
        <b/>
        <sz val="12"/>
        <color theme="1"/>
        <rFont val="Arial"/>
        <family val="2"/>
      </rPr>
      <t xml:space="preserve">Paper-free: </t>
    </r>
    <r>
      <rPr>
        <sz val="12"/>
        <color theme="1"/>
        <rFont val="Arial"/>
        <family val="2"/>
      </rPr>
      <t>Follow actions C.5-C.6 and C.8 to make your event paper-free. In addition, ensure that any activities and attendees use no additional paper.</t>
    </r>
  </si>
  <si>
    <r>
      <rPr>
        <b/>
        <sz val="12"/>
        <color theme="1"/>
        <rFont val="Arial"/>
        <family val="2"/>
      </rPr>
      <t>Name badges</t>
    </r>
    <r>
      <rPr>
        <sz val="12"/>
        <color theme="1"/>
        <rFont val="Arial"/>
        <family val="2"/>
      </rPr>
      <t>: Using reusable name cards and badges reduces materials that end up in landfills and the unnecessary transportation and consumption of materials.</t>
    </r>
  </si>
  <si>
    <r>
      <rPr>
        <b/>
        <sz val="12"/>
        <color theme="1"/>
        <rFont val="Arial"/>
        <family val="2"/>
      </rPr>
      <t xml:space="preserve">Exhibitors: </t>
    </r>
    <r>
      <rPr>
        <sz val="12"/>
        <color theme="1"/>
        <rFont val="Arial"/>
        <family val="2"/>
      </rPr>
      <t xml:space="preserve">If your event has exhibitors, encourage them to use materials such as recycled paper and vegetable-based printer inks and  environmentally responsible giveaways, such as reusable water bottles, shopping bags, or other items that replace disposables. </t>
    </r>
  </si>
  <si>
    <r>
      <rPr>
        <b/>
        <sz val="12"/>
        <color theme="1"/>
        <rFont val="Arial"/>
        <family val="2"/>
      </rPr>
      <t xml:space="preserve">Recycled content: </t>
    </r>
    <r>
      <rPr>
        <sz val="12"/>
        <color theme="1"/>
        <rFont val="Arial"/>
        <family val="2"/>
      </rPr>
      <t xml:space="preserve"> Post-consumer recycled material is better than pre-consumer recycled material because it makes use of waste that people have used and disposed of and would otherwise be placed in a landfill. For post-consumer recycled content, the higher the percentage, the better. Also, look for paper that is Processed Chlorine Free (PCF) and Forest Stewardship Council (FSC) or Sustainable Forestry Initiative (SFI) certified.</t>
    </r>
  </si>
  <si>
    <r>
      <rPr>
        <b/>
        <sz val="12"/>
        <color theme="1"/>
        <rFont val="Arial"/>
        <family val="2"/>
      </rPr>
      <t xml:space="preserve">Centerpieces and décor: </t>
    </r>
    <r>
      <rPr>
        <sz val="12"/>
        <color theme="1"/>
        <rFont val="Arial"/>
        <family val="2"/>
      </rPr>
      <t>Environmentally responsible options include reusable décor, fresh fruit, or live plants, which reduce materials that end up in landfills. Be creative!</t>
    </r>
  </si>
  <si>
    <t>C.14</t>
  </si>
  <si>
    <r>
      <rPr>
        <b/>
        <sz val="12"/>
        <color theme="1"/>
        <rFont val="Arial"/>
        <family val="2"/>
      </rPr>
      <t>Giveaways and gifts:</t>
    </r>
    <r>
      <rPr>
        <sz val="12"/>
        <color theme="1"/>
        <rFont val="Arial"/>
        <family val="2"/>
      </rPr>
      <t xml:space="preserve">  Environmentally responsible giveaways can include: reusable water bottles, shopping bags, or other items that replace disposables. Also, centerpieces (for example, live plants) can double as giveaways and result in cost savings.</t>
    </r>
  </si>
  <si>
    <r>
      <rPr>
        <b/>
        <sz val="12"/>
        <color theme="1"/>
        <rFont val="Arial"/>
        <family val="2"/>
      </rPr>
      <t>Single-use material:</t>
    </r>
    <r>
      <rPr>
        <sz val="12"/>
        <color theme="1"/>
        <rFont val="Arial"/>
        <family val="2"/>
      </rPr>
      <t xml:space="preserve"> Opt for biodegradable alternatives or rent the objects. Think of compostable cutlery or a tent for an outdoor stand. Visit the PlasticFreeJuly website to read their article on reusables at events!  Found other material? Let us know! 
https://www.plasticfreejuly.org/get-involved/what-you-can-do/reusables-at-events/</t>
    </r>
  </si>
  <si>
    <r>
      <rPr>
        <b/>
        <sz val="12"/>
        <color theme="1"/>
        <rFont val="Arial"/>
        <family val="2"/>
      </rPr>
      <t xml:space="preserve">Sustainable caterer: </t>
    </r>
    <r>
      <rPr>
        <sz val="12"/>
        <color theme="1"/>
        <rFont val="Arial"/>
        <family val="2"/>
      </rPr>
      <t>Take the caterer's sustainable practices into account when opting for a caterer that suits your event. Do not hesitate to contact the caterer on their sustainable practices if they do not provide information on their website.</t>
    </r>
  </si>
  <si>
    <r>
      <rPr>
        <b/>
        <sz val="12"/>
        <color theme="1"/>
        <rFont val="Arial"/>
        <family val="2"/>
      </rPr>
      <t xml:space="preserve">Local: </t>
    </r>
    <r>
      <rPr>
        <sz val="12"/>
        <color theme="1"/>
        <rFont val="Arial"/>
        <family val="2"/>
      </rPr>
      <t>Food grown within the Netherlands or adjacent countries is ideal. Eating local food reduces transportation emissions and keeps more of your dollars in the local community. In case you hired Appel for the catering services, please select "Some".</t>
    </r>
  </si>
  <si>
    <r>
      <rPr>
        <b/>
        <sz val="12"/>
        <color theme="1"/>
        <rFont val="Arial"/>
        <family val="2"/>
      </rPr>
      <t xml:space="preserve">Seasonal: </t>
    </r>
    <r>
      <rPr>
        <sz val="12"/>
        <color theme="1"/>
        <rFont val="Arial"/>
        <family val="2"/>
      </rPr>
      <t>Food can be cultivated in unnatural environments, such as the artificial exotic environment provided in a greenhouse that requires ample energy. However, such food often has a much greater environmental costs or footprint compared to the same food when produced in the natural environment. Eating seasonal food reduces energy usage. In case you hired Appel for the catering services, please select "Some".</t>
    </r>
  </si>
  <si>
    <r>
      <rPr>
        <b/>
        <sz val="12"/>
        <color theme="1"/>
        <rFont val="Arial"/>
        <family val="2"/>
      </rPr>
      <t>Organic:</t>
    </r>
    <r>
      <rPr>
        <sz val="12"/>
        <color theme="1"/>
        <rFont val="Arial"/>
        <family val="2"/>
      </rPr>
      <t xml:space="preserve"> Eating organic food, identified by the EU biolabel, results in lower pesticide and herbicide use and less antibiotic overuse. Click </t>
    </r>
    <r>
      <rPr>
        <b/>
        <sz val="12"/>
        <color theme="1"/>
        <rFont val="Arial"/>
        <family val="2"/>
      </rPr>
      <t>below</t>
    </r>
    <r>
      <rPr>
        <sz val="12"/>
        <color theme="1"/>
        <rFont val="Arial"/>
        <family val="2"/>
      </rPr>
      <t xml:space="preserve"> for more info about organic food and the EU biolabel from the official european union website. In case you hired Appel for the catering services, please select "Some".</t>
    </r>
  </si>
  <si>
    <t>https://ec.europa.eu/info/food-farming-fisheries/farming/organic-farming/organic-logo_en</t>
  </si>
  <si>
    <r>
      <rPr>
        <b/>
        <sz val="12"/>
        <color theme="1"/>
        <rFont val="Arial"/>
        <family val="2"/>
      </rPr>
      <t>Tea/coffee:</t>
    </r>
    <r>
      <rPr>
        <sz val="12"/>
        <color theme="1"/>
        <rFont val="Arial"/>
        <family val="2"/>
      </rPr>
      <t xml:space="preserve"> Fair Trade products come from farmers and workers who are justly compensated, work under fair labor conditions, and use sustainable farming methods. In case you hired Appel for the catering services, please select "Fair Trade or Organic". For more info, access the link below.</t>
    </r>
  </si>
  <si>
    <t>https://www.fairtrade.net/about/fairtrade-marks</t>
  </si>
  <si>
    <r>
      <rPr>
        <b/>
        <sz val="12"/>
        <color theme="1"/>
        <rFont val="Arial"/>
        <family val="2"/>
      </rPr>
      <t xml:space="preserve">Vegetarian/vegan: </t>
    </r>
    <r>
      <rPr>
        <sz val="12"/>
        <color theme="1"/>
        <rFont val="Arial"/>
        <family val="2"/>
      </rPr>
      <t>Meat has a higher carbon footprint than vegetarian/vegan food. If a fully vegetarian event is not possible, even a reduction in meat can help reduce the environmental impact of event. To read more on this, check out this article "Food-Miles and the Relative Climate Impacts of Food Choices in the United States" from the journal Environmental Science &amp; Technology.</t>
    </r>
  </si>
  <si>
    <t>http://pubs.acs.org/doi/pdf/10.1021/es702969f</t>
  </si>
  <si>
    <r>
      <rPr>
        <b/>
        <sz val="12"/>
        <color theme="1"/>
        <rFont val="Arial"/>
        <family val="2"/>
      </rPr>
      <t>Bottled water:</t>
    </r>
    <r>
      <rPr>
        <sz val="12"/>
        <color theme="1"/>
        <rFont val="Arial"/>
        <family val="2"/>
      </rPr>
      <t xml:space="preserve"> Communicate with your caterer prior to the event to ensure there are no single-serving bottled water (or beverages if possible) at the event. Instead, request pitchers or large water dispensers. Ask that they specify this in writing in their contract with you.</t>
    </r>
  </si>
  <si>
    <r>
      <rPr>
        <b/>
        <sz val="12"/>
        <color theme="1"/>
        <rFont val="Arial"/>
        <family val="2"/>
      </rPr>
      <t>Bulk serving containers:</t>
    </r>
    <r>
      <rPr>
        <sz val="12"/>
        <color theme="1"/>
        <rFont val="Arial"/>
        <family val="2"/>
      </rPr>
      <t xml:space="preserve"> Communicate with your caterer prior to the event to ensure food and condiments are served in bulk containers to minimize packaging. For example: request a carafe of milk instead of single-serving milk pods, platters instead of individually boxed lunches, and a reusable container of sugar instead of individual sugar packets; avoid single-serving bags of chips. Ask that they specify this in writing in their contract with you.</t>
    </r>
  </si>
  <si>
    <r>
      <rPr>
        <b/>
        <sz val="12"/>
        <color theme="1"/>
        <rFont val="Arial"/>
        <family val="2"/>
      </rPr>
      <t xml:space="preserve">Serving dishes: </t>
    </r>
    <r>
      <rPr>
        <sz val="12"/>
        <color theme="1"/>
        <rFont val="Arial"/>
        <family val="2"/>
      </rPr>
      <t>Communicate with your caterer prior to the event to ensure food and condiments are served in reusable or compostable dishware. Ask that they specify this in writing in their contract with you.</t>
    </r>
  </si>
  <si>
    <r>
      <t>Sustainable Dishware:</t>
    </r>
    <r>
      <rPr>
        <sz val="12"/>
        <color theme="1"/>
        <rFont val="Arial"/>
        <family val="2"/>
      </rPr>
      <t xml:space="preserve"> Reusable dishware is ideal. If reusable dishware is not appropriate for your event, purchase compostable dishware and compost it appropriately.</t>
    </r>
  </si>
  <si>
    <r>
      <t>BYO Dishware:</t>
    </r>
    <r>
      <rPr>
        <sz val="12"/>
        <color theme="1"/>
        <rFont val="Arial"/>
        <family val="2"/>
      </rPr>
      <t xml:space="preserve"> Include this detail in the registration process, event reminder email, or other pre-event information.</t>
    </r>
  </si>
  <si>
    <r>
      <rPr>
        <b/>
        <sz val="12"/>
        <color theme="1"/>
        <rFont val="Arial"/>
        <family val="2"/>
      </rPr>
      <t xml:space="preserve">Labeling: </t>
    </r>
    <r>
      <rPr>
        <sz val="12"/>
        <color theme="1"/>
        <rFont val="Arial"/>
        <family val="2"/>
      </rPr>
      <t>Clearly labeling food items (i.e. vegetarian, vegan, gluten-free, or local) creates transparency, builds a connection with food, and highlights products from local farms. It also minimizes waste by fully informing people who have dietary restrictions.</t>
    </r>
  </si>
  <si>
    <r>
      <t>Leftovers:</t>
    </r>
    <r>
      <rPr>
        <sz val="12"/>
        <color theme="1"/>
        <rFont val="Arial"/>
        <family val="2"/>
      </rPr>
      <t xml:space="preserve"> Collect the leftovers from an event and note the volumes to optimize the food to visitor ratio for your next event(s).</t>
    </r>
  </si>
  <si>
    <t xml:space="preserve">Helpful Resources &amp; Clarification </t>
  </si>
  <si>
    <r>
      <rPr>
        <b/>
        <sz val="12"/>
        <color rgb="FF000000"/>
        <rFont val="Arial"/>
        <family val="2"/>
      </rPr>
      <t xml:space="preserve">Energy efficiency: </t>
    </r>
    <r>
      <rPr>
        <sz val="12"/>
        <color rgb="FF000000"/>
        <rFont val="Arial"/>
        <family val="2"/>
      </rPr>
      <t>Use outdoor locations if possible. Outdoor events are more energy-efficient as they do not use lighting, electricity, heating, or cooling.</t>
    </r>
  </si>
  <si>
    <r>
      <rPr>
        <b/>
        <sz val="12"/>
        <color theme="1"/>
        <rFont val="Arial"/>
        <family val="2"/>
      </rPr>
      <t xml:space="preserve">Proximity to accommodations: </t>
    </r>
    <r>
      <rPr>
        <sz val="12"/>
        <color theme="1"/>
        <rFont val="Arial"/>
        <family val="2"/>
      </rPr>
      <t>Hosting the event less than 1.5km from provided accommodations means attendees are more likely to walk or use public transportation to travel to the event, which reduces transportation emissions.</t>
    </r>
  </si>
  <si>
    <r>
      <rPr>
        <b/>
        <sz val="12"/>
        <color rgb="FF000000"/>
        <rFont val="Arial"/>
        <family val="2"/>
      </rPr>
      <t xml:space="preserve">Proximity to transit: </t>
    </r>
    <r>
      <rPr>
        <sz val="12"/>
        <color rgb="FF000000"/>
        <rFont val="Arial"/>
        <family val="2"/>
      </rPr>
      <t xml:space="preserve">Ensuring the event is accessible by foot, bicycle, or public transportation minimizes transportation emissions and can boost human health. </t>
    </r>
  </si>
  <si>
    <r>
      <rPr>
        <b/>
        <sz val="12"/>
        <color rgb="FF000000"/>
        <rFont val="Arial"/>
        <family val="2"/>
      </rPr>
      <t>Information on transit:</t>
    </r>
    <r>
      <rPr>
        <sz val="12"/>
        <color rgb="FF000000"/>
        <rFont val="Arial"/>
        <family val="2"/>
      </rPr>
      <t xml:space="preserve"> Provide attendees with location, schedule, and cost for all modes of public and alternative transportation.</t>
    </r>
  </si>
  <si>
    <r>
      <t xml:space="preserve">Sustainable travel arrangements: </t>
    </r>
    <r>
      <rPr>
        <sz val="12"/>
        <color theme="1"/>
        <rFont val="Arial"/>
        <family val="2"/>
      </rPr>
      <t>If you arrange travel for attendees, do so sustainably. Arrange bikes or public transport so that people don't go by car individually.</t>
    </r>
  </si>
  <si>
    <r>
      <rPr>
        <b/>
        <sz val="12"/>
        <rFont val="Arial"/>
        <family val="2"/>
      </rPr>
      <t>Virtual attendance:</t>
    </r>
    <r>
      <rPr>
        <sz val="12"/>
        <rFont val="Arial"/>
        <family val="2"/>
      </rPr>
      <t xml:space="preserve"> Virtual attendance reduces transportation emissions. Air travel has a particularly large carbon footprint. For example, one round-trip flight from Boston to Seattle generates about as much carbon dioxide emissions (1.8 metric tons) per passenger as a year of commuting 16 kilometers each way in a medium car. Click</t>
    </r>
    <r>
      <rPr>
        <sz val="12"/>
        <color theme="4" tint="-0.499984740745262"/>
        <rFont val="Arial"/>
        <family val="2"/>
      </rPr>
      <t xml:space="preserve"> </t>
    </r>
    <r>
      <rPr>
        <u/>
        <sz val="12"/>
        <color rgb="FF0000FF"/>
        <rFont val="Arial"/>
        <family val="2"/>
      </rPr>
      <t>here</t>
    </r>
    <r>
      <rPr>
        <sz val="12"/>
        <color theme="4" tint="-0.499984740745262"/>
        <rFont val="Arial"/>
        <family val="2"/>
      </rPr>
      <t xml:space="preserve"> </t>
    </r>
    <r>
      <rPr>
        <sz val="12"/>
        <rFont val="Arial"/>
        <family val="2"/>
      </rPr>
      <t>for more info.</t>
    </r>
  </si>
  <si>
    <r>
      <t xml:space="preserve">Turning lights off: </t>
    </r>
    <r>
      <rPr>
        <sz val="12"/>
        <color rgb="FF000000"/>
        <rFont val="Arial"/>
        <family val="2"/>
      </rPr>
      <t>Lights use energy! Turn them off when they're not needed.</t>
    </r>
  </si>
  <si>
    <r>
      <t>Sustainable generators: The c</t>
    </r>
    <r>
      <rPr>
        <sz val="12"/>
        <color theme="1"/>
        <rFont val="Arial"/>
        <family val="2"/>
      </rPr>
      <t>ampus facility management has sustainable generators available from events. Contact them to use these, instead of renting non-sustainable generators from external parties.</t>
    </r>
  </si>
  <si>
    <r>
      <t>Eco-friendly devices:</t>
    </r>
    <r>
      <rPr>
        <sz val="12"/>
        <color rgb="FF000000"/>
        <rFont val="Arial"/>
        <family val="2"/>
      </rPr>
      <t xml:space="preserve"> Make sure any devices you use don't require more energy than needed. You can base this on the energy label of the device.</t>
    </r>
    <r>
      <rPr>
        <b/>
        <sz val="12"/>
        <color rgb="FF000000"/>
        <rFont val="Arial"/>
        <family val="2"/>
      </rPr>
      <t xml:space="preserve"> </t>
    </r>
    <r>
      <rPr>
        <sz val="12"/>
        <color rgb="FF000000"/>
        <rFont val="Arial"/>
        <family val="2"/>
      </rPr>
      <t>See https://www.energielabel.nl/</t>
    </r>
  </si>
  <si>
    <t>Part IV: MATERIALS &amp; WASTE</t>
  </si>
  <si>
    <r>
      <t>Waste seperation:</t>
    </r>
    <r>
      <rPr>
        <sz val="12"/>
        <color theme="1"/>
        <rFont val="Arial"/>
        <family val="2"/>
      </rPr>
      <t xml:space="preserve"> Separate any waste produced. Make sure this is also clear for your attendees. Any waste that is not recycled will be burned, which is not an efficient use of the items.</t>
    </r>
  </si>
  <si>
    <r>
      <rPr>
        <b/>
        <sz val="12"/>
        <color theme="1"/>
        <rFont val="Arial"/>
        <family val="2"/>
      </rPr>
      <t xml:space="preserve">Signage: </t>
    </r>
    <r>
      <rPr>
        <sz val="12"/>
        <color theme="1"/>
        <rFont val="Arial"/>
        <family val="2"/>
      </rPr>
      <t>Clearly labeled signs are critical to avoid contamination. The clearest way to communicate is with signs that include pictures of items that go in each stream; if that is not possible, signs should include a list of items.</t>
    </r>
  </si>
  <si>
    <r>
      <t xml:space="preserve">Re-use items: </t>
    </r>
    <r>
      <rPr>
        <sz val="12"/>
        <color theme="1"/>
        <rFont val="Arial"/>
        <family val="2"/>
      </rPr>
      <t>Reusing items removes the need to keep buying new items. Items can also be re-used for different purposes than their initial use. Be creative!</t>
    </r>
  </si>
  <si>
    <r>
      <rPr>
        <b/>
        <sz val="12"/>
        <color rgb="FF000000"/>
        <rFont val="Arial"/>
        <family val="2"/>
      </rPr>
      <t xml:space="preserve">Zero-landfill: </t>
    </r>
    <r>
      <rPr>
        <sz val="12"/>
        <color rgb="FF000000"/>
        <rFont val="Arial"/>
        <family val="2"/>
      </rPr>
      <t>Zero-landfill means all materials are reused, recycled, or composted, and the event generates no trash. If so, cover the top of trash bins to communicate this to attendees.</t>
    </r>
  </si>
  <si>
    <r>
      <rPr>
        <b/>
        <sz val="12"/>
        <color rgb="FF000000"/>
        <rFont val="Arial"/>
        <family val="2"/>
      </rPr>
      <t>Tablecloths:</t>
    </r>
    <r>
      <rPr>
        <sz val="12"/>
        <color rgb="FF000000"/>
        <rFont val="Arial"/>
        <family val="2"/>
      </rPr>
      <t xml:space="preserve"> Talk with your caterers to request that no disposable linens be used.</t>
    </r>
  </si>
  <si>
    <r>
      <rPr>
        <b/>
        <sz val="12"/>
        <color rgb="FF000000"/>
        <rFont val="Arial"/>
        <family val="2"/>
      </rPr>
      <t>Pre-registration</t>
    </r>
    <r>
      <rPr>
        <sz val="12"/>
        <color rgb="FF000000"/>
        <rFont val="Arial"/>
        <family val="2"/>
      </rPr>
      <t>: Send an email two days or so before the event to inquire about cancellations, and adjust accordingly.</t>
    </r>
  </si>
  <si>
    <r>
      <rPr>
        <b/>
        <sz val="12"/>
        <color rgb="FF000000"/>
        <rFont val="Arial"/>
        <family val="2"/>
      </rPr>
      <t xml:space="preserve">Training: </t>
    </r>
    <r>
      <rPr>
        <sz val="12"/>
        <color rgb="FF000000"/>
        <rFont val="Arial"/>
        <family val="2"/>
      </rPr>
      <t>Consider a rotating shift for staff and volunteers. Include proper waste disposal training on the orientation agenda for event staff and volunteers.</t>
    </r>
  </si>
  <si>
    <r>
      <t xml:space="preserve">Waste monitors: </t>
    </r>
    <r>
      <rPr>
        <sz val="12"/>
        <color rgb="FF000000"/>
        <rFont val="Arial"/>
        <family val="2"/>
      </rPr>
      <t>Assigning staff or volunteers as waste monitors educates attendees and prevents contamination.</t>
    </r>
  </si>
  <si>
    <t>SCORING CRITERIA</t>
  </si>
  <si>
    <t xml:space="preserve">Bronze = Minimum 40% of applicable points </t>
  </si>
  <si>
    <t xml:space="preserve">Silver = Minimum 55% of applicable points </t>
  </si>
  <si>
    <t xml:space="preserve">Gold = Minimum 75% of applicable points </t>
  </si>
  <si>
    <t>COMMUNICATION</t>
  </si>
  <si>
    <t>C.1 Policy</t>
  </si>
  <si>
    <t>C.2 Vendors</t>
  </si>
  <si>
    <t>C.3 Orientation</t>
  </si>
  <si>
    <t>C.4 Promotion</t>
  </si>
  <si>
    <t>C.5 Advertising</t>
  </si>
  <si>
    <t>C.6 Pre/Post</t>
  </si>
  <si>
    <t>C.7 Mobile App</t>
  </si>
  <si>
    <t>C.8 Paper-Free</t>
  </si>
  <si>
    <t>C.9 Name Badges</t>
  </si>
  <si>
    <t>C.10 Exhibitors</t>
  </si>
  <si>
    <t>C.11 Recycled Content</t>
  </si>
  <si>
    <t>C.12 Centerpieces</t>
  </si>
  <si>
    <t>C.13 Giveaways</t>
  </si>
  <si>
    <t xml:space="preserve">Yes </t>
  </si>
  <si>
    <t>100% paper free</t>
  </si>
  <si>
    <t>100%</t>
  </si>
  <si>
    <t xml:space="preserve">No </t>
  </si>
  <si>
    <t>≤ 1 sheet/person</t>
  </si>
  <si>
    <t>30% or above</t>
  </si>
  <si>
    <t>&gt; 1 sheet/person</t>
  </si>
  <si>
    <t>Less than 30%</t>
  </si>
  <si>
    <t xml:space="preserve">CATERING </t>
  </si>
  <si>
    <t>F.1 Sustainability Checklist</t>
  </si>
  <si>
    <t>F.2 Local</t>
  </si>
  <si>
    <t>F.3 Organic</t>
  </si>
  <si>
    <t>F.4 Tea/Coffee</t>
  </si>
  <si>
    <t>F.5 Vegetarian</t>
  </si>
  <si>
    <t>F.6 Bottled Water</t>
  </si>
  <si>
    <t>F.7 Bulk</t>
  </si>
  <si>
    <t>F.8 Serving</t>
  </si>
  <si>
    <t>F.9 Dishware</t>
  </si>
  <si>
    <t>F.10 BYO dishware</t>
  </si>
  <si>
    <t xml:space="preserve">F.11 Labeling </t>
  </si>
  <si>
    <t>Majority</t>
  </si>
  <si>
    <t>Fair Trade and organic</t>
  </si>
  <si>
    <t>No bottled water</t>
  </si>
  <si>
    <t>Reusable</t>
  </si>
  <si>
    <t>Fair Trade or organic</t>
  </si>
  <si>
    <t>One of the two</t>
  </si>
  <si>
    <t>Bottled water present</t>
  </si>
  <si>
    <t>Compostable</t>
  </si>
  <si>
    <t>Disposable/Non-recyclable</t>
  </si>
  <si>
    <t>ENERGY &amp; TRANSIT</t>
  </si>
  <si>
    <t>E.1 Energy Efficiency</t>
  </si>
  <si>
    <t>E.2 Accommodations</t>
  </si>
  <si>
    <t>E.3 Transit</t>
  </si>
  <si>
    <t>E.4 Transit Info</t>
  </si>
  <si>
    <t>E.5 Shared Transit</t>
  </si>
  <si>
    <t>E.6 Virtual Attendance</t>
  </si>
  <si>
    <t>WASTE</t>
  </si>
  <si>
    <t>W.1 Work Order</t>
  </si>
  <si>
    <t>W.2 Trash, Recycling, Compost</t>
  </si>
  <si>
    <t>W.3 Signage</t>
  </si>
  <si>
    <t>W.4 Reuse</t>
  </si>
  <si>
    <t>W.5 Zero Landfill</t>
  </si>
  <si>
    <t>W.6 Tablecloths</t>
  </si>
  <si>
    <t>W.7 Pre-registration</t>
  </si>
  <si>
    <t>W.8 Training</t>
  </si>
  <si>
    <t>W.9 Waste Monitors</t>
  </si>
  <si>
    <t>Recycling &amp; Compostable</t>
  </si>
  <si>
    <t>Recycling</t>
  </si>
  <si>
    <t>Just Words</t>
  </si>
  <si>
    <t>Only Trash</t>
  </si>
  <si>
    <t>Declare the CO2 footprint of Printing. (Please use the given formula) (Please ignore this point for 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</si>
</sst>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400]h:mm:ss\ AM/PM"/>
    <numFmt numFmtId="165" formatCode="[&lt;=9999999]###\-####;\(###\)\ ###\-####"/>
  </numFmts>
  <fonts count="81">
    <font>
      <sz val="12"/>
      <color theme="1"/>
      <name val="Arial"/>
    </font>
    <font>
      <sz val="12"/>
      <color theme="1"/>
      <name val="Calibri"/>
      <family val="2"/>
      <scheme val="minor"/>
    </font>
    <font>
      <sz val="12"/>
      <name val="Arial"/>
      <family val="2"/>
    </font>
    <font>
      <sz val="12"/>
      <color theme="1"/>
      <name val="Calibri"/>
      <family val="2"/>
    </font>
    <font>
      <u/>
      <sz val="12"/>
      <color theme="10"/>
      <name val="Arial"/>
      <family val="2"/>
    </font>
    <font>
      <b/>
      <sz val="24"/>
      <color theme="1"/>
      <name val="Trebuchet MS"/>
      <family val="2"/>
    </font>
    <font>
      <sz val="10"/>
      <color theme="1"/>
      <name val="Avenir"/>
      <family val="2"/>
    </font>
    <font>
      <sz val="10"/>
      <color theme="1"/>
      <name val="Arial"/>
      <family val="2"/>
    </font>
    <font>
      <sz val="9"/>
      <color theme="1"/>
      <name val="Avenir"/>
      <family val="2"/>
    </font>
    <font>
      <sz val="8"/>
      <name val="Arial"/>
      <family val="2"/>
    </font>
    <font>
      <b/>
      <sz val="12"/>
      <name val="Arial"/>
      <family val="2"/>
    </font>
    <font>
      <sz val="12"/>
      <color theme="1"/>
      <name val="Arial"/>
      <family val="2"/>
    </font>
    <font>
      <sz val="28"/>
      <color rgb="FF7F7F7F"/>
      <name val="Arial"/>
      <family val="2"/>
    </font>
    <font>
      <sz val="10"/>
      <color theme="0"/>
      <name val="Arial"/>
      <family val="2"/>
    </font>
    <font>
      <b/>
      <sz val="24"/>
      <color rgb="FF1F497D"/>
      <name val="Arial"/>
      <family val="2"/>
    </font>
    <font>
      <b/>
      <sz val="36"/>
      <color rgb="FF1298B3"/>
      <name val="Arial"/>
      <family val="2"/>
    </font>
    <font>
      <b/>
      <sz val="14"/>
      <color theme="8"/>
      <name val="Arial"/>
      <family val="2"/>
    </font>
    <font>
      <sz val="14"/>
      <color theme="8"/>
      <name val="Arial"/>
      <family val="2"/>
    </font>
    <font>
      <b/>
      <sz val="14"/>
      <color rgb="FF1F497D"/>
      <name val="Arial"/>
      <family val="2"/>
    </font>
    <font>
      <sz val="14"/>
      <color rgb="FF000000"/>
      <name val="Arial"/>
      <family val="2"/>
    </font>
    <font>
      <b/>
      <sz val="14"/>
      <color theme="0"/>
      <name val="Arial"/>
      <family val="2"/>
    </font>
    <font>
      <b/>
      <sz val="11"/>
      <color rgb="FFFF0000"/>
      <name val="Arial"/>
      <family val="2"/>
    </font>
    <font>
      <b/>
      <sz val="10"/>
      <color rgb="FFFF0000"/>
      <name val="Arial"/>
      <family val="2"/>
    </font>
    <font>
      <b/>
      <sz val="10"/>
      <color theme="0"/>
      <name val="Arial"/>
      <family val="2"/>
    </font>
    <font>
      <sz val="12"/>
      <color rgb="FF1F497D"/>
      <name val="Arial"/>
      <family val="2"/>
    </font>
    <font>
      <b/>
      <sz val="12"/>
      <color theme="1"/>
      <name val="Arial"/>
      <family val="2"/>
    </font>
    <font>
      <sz val="14"/>
      <color theme="1"/>
      <name val="Arial"/>
      <family val="2"/>
    </font>
    <font>
      <b/>
      <sz val="11"/>
      <color theme="0"/>
      <name val="Arial"/>
      <family val="2"/>
    </font>
    <font>
      <sz val="8"/>
      <color theme="1"/>
      <name val="Arial"/>
      <family val="2"/>
    </font>
    <font>
      <b/>
      <sz val="11"/>
      <color theme="7"/>
      <name val="Arial"/>
      <family val="2"/>
    </font>
    <font>
      <i/>
      <sz val="14"/>
      <color theme="1"/>
      <name val="Arial"/>
      <family val="2"/>
    </font>
    <font>
      <sz val="9"/>
      <color theme="1"/>
      <name val="Arial"/>
      <family val="2"/>
    </font>
    <font>
      <b/>
      <sz val="10"/>
      <color theme="1"/>
      <name val="Arial"/>
      <family val="2"/>
    </font>
    <font>
      <b/>
      <u/>
      <sz val="10"/>
      <color theme="1"/>
      <name val="Arial"/>
      <family val="2"/>
    </font>
    <font>
      <sz val="10"/>
      <color rgb="FF000000"/>
      <name val="Arial"/>
      <family val="2"/>
    </font>
    <font>
      <b/>
      <sz val="10"/>
      <color rgb="FF1F497D"/>
      <name val="Arial"/>
      <family val="2"/>
    </font>
    <font>
      <sz val="12"/>
      <color rgb="FF000000"/>
      <name val="Arial"/>
      <family val="2"/>
    </font>
    <font>
      <i/>
      <sz val="9"/>
      <color theme="1"/>
      <name val="Arial"/>
      <family val="2"/>
    </font>
    <font>
      <b/>
      <i/>
      <sz val="9"/>
      <color theme="1"/>
      <name val="Arial"/>
      <family val="2"/>
    </font>
    <font>
      <b/>
      <i/>
      <sz val="12"/>
      <color rgb="FF7F7F7F"/>
      <name val="Arial"/>
      <family val="2"/>
    </font>
    <font>
      <b/>
      <sz val="16"/>
      <color theme="0"/>
      <name val="Arial"/>
      <family val="2"/>
    </font>
    <font>
      <sz val="14"/>
      <color theme="0"/>
      <name val="Arial"/>
      <family val="2"/>
    </font>
    <font>
      <b/>
      <sz val="16"/>
      <color theme="1"/>
      <name val="Arial"/>
      <family val="2"/>
    </font>
    <font>
      <i/>
      <sz val="10"/>
      <color theme="1"/>
      <name val="Arial"/>
      <family val="2"/>
    </font>
    <font>
      <sz val="12"/>
      <color rgb="FF7F7F7F"/>
      <name val="Arial"/>
      <family val="2"/>
    </font>
    <font>
      <b/>
      <sz val="12"/>
      <color rgb="FF000000"/>
      <name val="Arial"/>
      <family val="2"/>
    </font>
    <font>
      <u/>
      <sz val="12"/>
      <color rgb="FF0000FF"/>
      <name val="Arial"/>
      <family val="2"/>
    </font>
    <font>
      <b/>
      <sz val="16"/>
      <color rgb="FFFFFFFF"/>
      <name val="Arial"/>
      <family val="2"/>
    </font>
    <font>
      <sz val="12"/>
      <color rgb="FF262626"/>
      <name val="Arial"/>
      <family val="2"/>
    </font>
    <font>
      <b/>
      <sz val="28"/>
      <color rgb="FF7F7F7F"/>
      <name val="Arial"/>
      <family val="2"/>
    </font>
    <font>
      <b/>
      <sz val="28"/>
      <color rgb="FF00675A"/>
      <name val="Arial"/>
      <family val="2"/>
    </font>
    <font>
      <b/>
      <sz val="18"/>
      <color rgb="FF00675A"/>
      <name val="Arial"/>
      <family val="2"/>
    </font>
    <font>
      <b/>
      <sz val="12"/>
      <color rgb="FF00675A"/>
      <name val="Arial"/>
      <family val="2"/>
    </font>
    <font>
      <b/>
      <sz val="28"/>
      <name val="Arial"/>
      <family val="2"/>
    </font>
    <font>
      <b/>
      <sz val="28"/>
      <color rgb="FF003095"/>
      <name val="Arial"/>
      <family val="2"/>
    </font>
    <font>
      <b/>
      <sz val="22"/>
      <color rgb="FF7F7F7F"/>
      <name val="Arial"/>
      <family val="2"/>
    </font>
    <font>
      <b/>
      <sz val="22"/>
      <color rgb="FF00675A"/>
      <name val="Arial"/>
      <family val="2"/>
    </font>
    <font>
      <b/>
      <sz val="22"/>
      <color rgb="FF003095"/>
      <name val="Arial"/>
      <family val="2"/>
    </font>
    <font>
      <b/>
      <sz val="14"/>
      <color rgb="FF003095"/>
      <name val="Arial"/>
      <family val="2"/>
    </font>
    <font>
      <sz val="14"/>
      <color rgb="FF003095"/>
      <name val="Arial"/>
      <family val="2"/>
    </font>
    <font>
      <b/>
      <i/>
      <sz val="14"/>
      <color rgb="FF003095"/>
      <name val="Arial"/>
      <family val="2"/>
    </font>
    <font>
      <b/>
      <u/>
      <sz val="14"/>
      <color rgb="FF003095"/>
      <name val="Arial"/>
      <family val="2"/>
    </font>
    <font>
      <sz val="14"/>
      <name val="Arial"/>
      <family val="2"/>
    </font>
    <font>
      <sz val="22"/>
      <color rgb="FF00675A"/>
      <name val="Arial"/>
      <family val="2"/>
    </font>
    <font>
      <b/>
      <u/>
      <sz val="12"/>
      <color theme="1"/>
      <name val="Arial"/>
      <family val="2"/>
    </font>
    <font>
      <b/>
      <sz val="12"/>
      <color rgb="FF1F497D"/>
      <name val="Arial"/>
      <family val="2"/>
    </font>
    <font>
      <sz val="12"/>
      <color theme="0"/>
      <name val="Arial"/>
      <family val="2"/>
    </font>
    <font>
      <sz val="10"/>
      <color rgb="FF003095"/>
      <name val="Arial"/>
      <family val="2"/>
    </font>
    <font>
      <b/>
      <sz val="12"/>
      <color rgb="FF002060"/>
      <name val="Arial"/>
      <family val="2"/>
    </font>
    <font>
      <b/>
      <sz val="12"/>
      <color theme="9" tint="-0.499984740745262"/>
      <name val="Arial"/>
      <family val="2"/>
    </font>
    <font>
      <b/>
      <sz val="12"/>
      <color theme="5" tint="-0.499984740745262"/>
      <name val="Arial"/>
      <family val="2"/>
    </font>
    <font>
      <b/>
      <sz val="12"/>
      <color theme="8" tint="-0.499984740745262"/>
      <name val="Arial"/>
      <family val="2"/>
    </font>
    <font>
      <sz val="12"/>
      <color theme="8" tint="-0.499984740745262"/>
      <name val="Arial"/>
      <family val="2"/>
    </font>
    <font>
      <b/>
      <sz val="12"/>
      <color theme="4" tint="-0.499984740745262"/>
      <name val="Arial"/>
      <family val="2"/>
    </font>
    <font>
      <sz val="12"/>
      <color theme="4" tint="-0.499984740745262"/>
      <name val="Arial"/>
      <family val="2"/>
    </font>
    <font>
      <b/>
      <sz val="28"/>
      <color theme="0"/>
      <name val="Arial"/>
      <family val="2"/>
    </font>
    <font>
      <sz val="28"/>
      <name val="Arial"/>
      <family val="2"/>
    </font>
    <font>
      <sz val="10"/>
      <name val="Arial"/>
      <family val="2"/>
    </font>
    <font>
      <sz val="12"/>
      <color theme="5"/>
      <name val="Arial"/>
      <family val="2"/>
    </font>
    <font>
      <sz val="10"/>
      <color theme="5"/>
      <name val="Arial"/>
      <family val="2"/>
    </font>
    <font>
      <sz val="12"/>
      <color rgb="FFFF0000"/>
      <name val="Arial"/>
      <family val="2"/>
    </font>
  </fonts>
  <fills count="58">
    <fill>
      <patternFill patternType="none"/>
    </fill>
    <fill>
      <patternFill patternType="gray125"/>
    </fill>
    <fill>
      <patternFill patternType="solid">
        <fgColor theme="8"/>
        <bgColor theme="8"/>
      </patternFill>
    </fill>
    <fill>
      <patternFill patternType="solid">
        <fgColor theme="4"/>
        <bgColor theme="4"/>
      </patternFill>
    </fill>
    <fill>
      <patternFill patternType="solid">
        <fgColor rgb="FFB31262"/>
        <bgColor rgb="FFB31262"/>
      </patternFill>
    </fill>
    <fill>
      <patternFill patternType="solid">
        <fgColor rgb="FFF2DBDB"/>
        <bgColor rgb="FFF2DBDB"/>
      </patternFill>
    </fill>
    <fill>
      <patternFill patternType="solid">
        <fgColor theme="0"/>
        <bgColor theme="0"/>
      </patternFill>
    </fill>
    <fill>
      <patternFill patternType="solid">
        <fgColor rgb="FF95B3D7"/>
        <bgColor rgb="FF95B3D7"/>
      </patternFill>
    </fill>
    <fill>
      <patternFill patternType="solid">
        <fgColor rgb="FF1298B3"/>
        <bgColor rgb="FF1298B3"/>
      </patternFill>
    </fill>
    <fill>
      <patternFill patternType="solid">
        <fgColor rgb="FFDAEEF3"/>
        <bgColor rgb="FFDAEEF3"/>
      </patternFill>
    </fill>
    <fill>
      <patternFill patternType="solid">
        <fgColor rgb="FFC6D9F0"/>
        <bgColor rgb="FFC6D9F0"/>
      </patternFill>
    </fill>
    <fill>
      <patternFill patternType="solid">
        <fgColor rgb="FFFF923E"/>
        <bgColor rgb="FFFF923E"/>
      </patternFill>
    </fill>
    <fill>
      <patternFill patternType="solid">
        <fgColor rgb="FFFDE9D9"/>
        <bgColor rgb="FFFDE9D9"/>
      </patternFill>
    </fill>
    <fill>
      <patternFill patternType="solid">
        <fgColor rgb="FF0D9D80"/>
        <bgColor rgb="FF0D9D80"/>
      </patternFill>
    </fill>
    <fill>
      <patternFill patternType="solid">
        <fgColor rgb="FFD6E3BC"/>
        <bgColor rgb="FFD6E3BC"/>
      </patternFill>
    </fill>
    <fill>
      <patternFill patternType="solid">
        <fgColor rgb="FFEAF1DD"/>
        <bgColor rgb="FFEAF1DD"/>
      </patternFill>
    </fill>
    <fill>
      <patternFill patternType="solid">
        <fgColor rgb="FFA5A5A5"/>
        <bgColor rgb="FFA5A5A5"/>
      </patternFill>
    </fill>
    <fill>
      <patternFill patternType="solid">
        <fgColor rgb="FFF2F2F2"/>
        <bgColor rgb="FFF2F2F2"/>
      </patternFill>
    </fill>
    <fill>
      <patternFill patternType="solid">
        <fgColor rgb="FFD8D8D8"/>
        <bgColor rgb="FFD8D8D8"/>
      </patternFill>
    </fill>
    <fill>
      <patternFill patternType="solid">
        <fgColor rgb="FF366092"/>
        <bgColor rgb="FF366092"/>
      </patternFill>
    </fill>
    <fill>
      <patternFill patternType="solid">
        <fgColor theme="9"/>
        <bgColor theme="9"/>
      </patternFill>
    </fill>
    <fill>
      <patternFill patternType="solid">
        <fgColor rgb="FFFBD4B4"/>
        <bgColor rgb="FFFBD4B4"/>
      </patternFill>
    </fill>
    <fill>
      <patternFill patternType="solid">
        <fgColor theme="2" tint="-0.14999847407452621"/>
        <bgColor rgb="FFF2F2F2"/>
      </patternFill>
    </fill>
    <fill>
      <patternFill patternType="solid">
        <fgColor theme="2" tint="-4.9989318521683403E-2"/>
        <bgColor rgb="FFD8D8D8"/>
      </patternFill>
    </fill>
    <fill>
      <patternFill patternType="solid">
        <fgColor theme="2" tint="-4.9989318521683403E-2"/>
        <bgColor indexed="64"/>
      </patternFill>
    </fill>
    <fill>
      <patternFill patternType="solid">
        <fgColor rgb="FF00675A"/>
        <bgColor theme="8"/>
      </patternFill>
    </fill>
    <fill>
      <patternFill patternType="solid">
        <fgColor rgb="FF00675A"/>
        <bgColor indexed="64"/>
      </patternFill>
    </fill>
    <fill>
      <patternFill patternType="solid">
        <fgColor theme="0"/>
        <bgColor indexed="64"/>
      </patternFill>
    </fill>
    <fill>
      <patternFill patternType="solid">
        <fgColor theme="0"/>
        <bgColor rgb="FF95B3D7"/>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39997558519241921"/>
        <bgColor rgb="FF95B3D7"/>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rgb="FF95B3D7"/>
      </patternFill>
    </fill>
    <fill>
      <patternFill patternType="solid">
        <fgColor theme="5" tint="0.39997558519241921"/>
        <bgColor indexed="64"/>
      </patternFill>
    </fill>
    <fill>
      <patternFill patternType="solid">
        <fgColor theme="8" tint="0.79998168889431442"/>
        <bgColor indexed="64"/>
      </patternFill>
    </fill>
    <fill>
      <patternFill patternType="solid">
        <fgColor theme="8" tint="0.39997558519241921"/>
        <bgColor rgb="FF95B3D7"/>
      </patternFill>
    </fill>
    <fill>
      <patternFill patternType="solid">
        <fgColor theme="8" tint="0.39997558519241921"/>
        <bgColor indexed="64"/>
      </patternFill>
    </fill>
    <fill>
      <patternFill patternType="solid">
        <fgColor theme="5"/>
        <bgColor rgb="FFB31262"/>
      </patternFill>
    </fill>
    <fill>
      <patternFill patternType="solid">
        <fgColor theme="4"/>
        <bgColor rgb="FF191774"/>
      </patternFill>
    </fill>
    <fill>
      <patternFill patternType="solid">
        <fgColor theme="4"/>
        <bgColor indexed="64"/>
      </patternFill>
    </fill>
    <fill>
      <patternFill patternType="solid">
        <fgColor theme="4" tint="0.79998168889431442"/>
        <bgColor rgb="FFC6D9F0"/>
      </patternFill>
    </fill>
    <fill>
      <patternFill patternType="solid">
        <fgColor theme="0" tint="-4.9989318521683403E-2"/>
        <bgColor rgb="FFF2F2F2"/>
      </patternFill>
    </fill>
    <fill>
      <patternFill patternType="solid">
        <fgColor theme="0" tint="-4.9989318521683403E-2"/>
        <bgColor rgb="FFD8D8D8"/>
      </patternFill>
    </fill>
    <fill>
      <patternFill patternType="solid">
        <fgColor theme="0" tint="-0.14999847407452621"/>
        <bgColor rgb="FFF2F2F2"/>
      </patternFill>
    </fill>
    <fill>
      <patternFill patternType="solid">
        <fgColor theme="0" tint="-0.14999847407452621"/>
        <bgColor rgb="FFD8D8D8"/>
      </patternFill>
    </fill>
    <fill>
      <patternFill patternType="solid">
        <fgColor theme="0" tint="-4.9989318521683403E-2"/>
        <bgColor indexed="64"/>
      </patternFill>
    </fill>
    <fill>
      <patternFill patternType="solid">
        <fgColor theme="2" tint="-0.14999847407452621"/>
        <bgColor rgb="FFD8D8D8"/>
      </patternFill>
    </fill>
    <fill>
      <patternFill patternType="solid">
        <fgColor theme="4" tint="0.59999389629810485"/>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0000"/>
        <bgColor indexed="64"/>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style="thin">
        <color theme="4"/>
      </top>
      <bottom style="thin">
        <color theme="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6">
    <xf numFmtId="0" fontId="0" fillId="0" borderId="0"/>
    <xf numFmtId="0" fontId="4" fillId="0" borderId="0" applyNumberFormat="0" applyFill="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cellStyleXfs>
  <cellXfs count="314">
    <xf numFmtId="0" fontId="0" fillId="0" borderId="0" xfId="0"/>
    <xf numFmtId="0" fontId="3" fillId="0" borderId="0" xfId="0" applyFont="1"/>
    <xf numFmtId="14" fontId="3" fillId="0" borderId="0" xfId="0" applyNumberFormat="1" applyFont="1"/>
    <xf numFmtId="164" fontId="3" fillId="0" borderId="0" xfId="0" applyNumberFormat="1" applyFont="1"/>
    <xf numFmtId="165" fontId="3" fillId="0" borderId="0" xfId="0" applyNumberFormat="1" applyFont="1"/>
    <xf numFmtId="39" fontId="3" fillId="0" borderId="0" xfId="0" applyNumberFormat="1" applyFont="1"/>
    <xf numFmtId="0" fontId="6" fillId="0" borderId="0" xfId="0" applyFont="1" applyAlignment="1">
      <alignment wrapText="1"/>
    </xf>
    <xf numFmtId="0" fontId="6" fillId="0" borderId="0" xfId="0" applyFont="1" applyAlignment="1">
      <alignment horizontal="left" vertical="center" wrapText="1"/>
    </xf>
    <xf numFmtId="0" fontId="6" fillId="0" borderId="0" xfId="0" applyFont="1"/>
    <xf numFmtId="9" fontId="6" fillId="0" borderId="0" xfId="0" quotePrefix="1" applyNumberFormat="1" applyFont="1" applyAlignment="1">
      <alignment horizontal="left"/>
    </xf>
    <xf numFmtId="0" fontId="7" fillId="0" borderId="0" xfId="0" applyFont="1"/>
    <xf numFmtId="0" fontId="8" fillId="0" borderId="0" xfId="0" applyFont="1" applyAlignment="1">
      <alignment horizontal="left" vertical="center" wrapText="1"/>
    </xf>
    <xf numFmtId="0" fontId="13" fillId="0" borderId="0" xfId="0" applyFont="1"/>
    <xf numFmtId="0" fontId="11" fillId="0" borderId="0" xfId="0" applyFont="1"/>
    <xf numFmtId="0" fontId="14" fillId="0" borderId="0" xfId="0" applyFont="1" applyAlignment="1">
      <alignment vertical="center" wrapText="1"/>
    </xf>
    <xf numFmtId="0" fontId="15" fillId="0" borderId="0" xfId="0" applyFont="1" applyAlignment="1">
      <alignment vertical="center" wrapText="1"/>
    </xf>
    <xf numFmtId="0" fontId="11" fillId="0" borderId="0" xfId="0" applyFont="1" applyAlignment="1">
      <alignment vertical="top" wrapText="1"/>
    </xf>
    <xf numFmtId="39" fontId="24" fillId="0" borderId="0" xfId="0" applyNumberFormat="1" applyFont="1" applyAlignment="1">
      <alignment horizontal="left"/>
    </xf>
    <xf numFmtId="0" fontId="11" fillId="0" borderId="2" xfId="0" applyFont="1" applyBorder="1" applyAlignment="1">
      <alignment vertical="top" wrapText="1"/>
    </xf>
    <xf numFmtId="0" fontId="11" fillId="0" borderId="1" xfId="0" applyFont="1" applyBorder="1" applyAlignment="1">
      <alignment horizontal="left" vertical="top" wrapText="1"/>
    </xf>
    <xf numFmtId="0" fontId="26" fillId="0" borderId="0" xfId="0" applyFont="1"/>
    <xf numFmtId="39" fontId="24" fillId="0" borderId="2" xfId="0" applyNumberFormat="1" applyFont="1" applyBorder="1" applyAlignment="1">
      <alignment horizontal="left"/>
    </xf>
    <xf numFmtId="0" fontId="11" fillId="0" borderId="4" xfId="0" applyFont="1" applyBorder="1" applyAlignment="1">
      <alignment vertical="top" wrapText="1"/>
    </xf>
    <xf numFmtId="0" fontId="28" fillId="0" borderId="0" xfId="0" applyFont="1"/>
    <xf numFmtId="0" fontId="29" fillId="0" borderId="0" xfId="0" applyFont="1"/>
    <xf numFmtId="39" fontId="31" fillId="0" borderId="0" xfId="0" applyNumberFormat="1" applyFont="1" applyAlignment="1">
      <alignment vertical="center"/>
    </xf>
    <xf numFmtId="0" fontId="33" fillId="0" borderId="0" xfId="0" applyFont="1" applyAlignment="1">
      <alignment horizontal="left" vertical="center"/>
    </xf>
    <xf numFmtId="0" fontId="34" fillId="0" borderId="0" xfId="0" applyFont="1"/>
    <xf numFmtId="1" fontId="32" fillId="0" borderId="0" xfId="0" applyNumberFormat="1" applyFont="1" applyAlignment="1">
      <alignment horizontal="center" vertical="center"/>
    </xf>
    <xf numFmtId="0" fontId="34" fillId="0" borderId="0" xfId="0" applyFont="1" applyAlignment="1">
      <alignment horizontal="left" vertical="center"/>
    </xf>
    <xf numFmtId="0" fontId="33" fillId="0" borderId="0" xfId="0" applyFont="1"/>
    <xf numFmtId="0" fontId="37" fillId="0" borderId="0" xfId="0" applyFont="1" applyAlignment="1">
      <alignment vertical="top" wrapText="1"/>
    </xf>
    <xf numFmtId="0" fontId="20" fillId="13" borderId="9" xfId="0" applyFont="1" applyFill="1" applyBorder="1" applyAlignment="1">
      <alignment vertical="top"/>
    </xf>
    <xf numFmtId="0" fontId="37" fillId="16" borderId="9" xfId="0" applyFont="1" applyFill="1" applyBorder="1" applyAlignment="1">
      <alignment vertical="top" wrapText="1"/>
    </xf>
    <xf numFmtId="0" fontId="37" fillId="16" borderId="9" xfId="0" applyFont="1" applyFill="1" applyBorder="1" applyAlignment="1">
      <alignment horizontal="center" vertical="top" wrapText="1"/>
    </xf>
    <xf numFmtId="0" fontId="38" fillId="16" borderId="9" xfId="0" applyFont="1" applyFill="1" applyBorder="1" applyAlignment="1">
      <alignment horizontal="right" vertical="top" wrapText="1"/>
    </xf>
    <xf numFmtId="0" fontId="20" fillId="2" borderId="9" xfId="0" applyFont="1" applyFill="1" applyBorder="1" applyAlignment="1">
      <alignment horizontal="right" vertical="center"/>
    </xf>
    <xf numFmtId="39" fontId="20" fillId="2" borderId="9" xfId="0" applyNumberFormat="1" applyFont="1" applyFill="1" applyBorder="1" applyAlignment="1">
      <alignment horizontal="center" vertical="center"/>
    </xf>
    <xf numFmtId="39" fontId="20" fillId="2" borderId="9" xfId="0" applyNumberFormat="1" applyFont="1" applyFill="1" applyBorder="1" applyAlignment="1">
      <alignment horizontal="center" vertical="center" wrapText="1"/>
    </xf>
    <xf numFmtId="39" fontId="20" fillId="2" borderId="9" xfId="0" applyNumberFormat="1" applyFont="1" applyFill="1" applyBorder="1" applyAlignment="1">
      <alignment horizontal="center" wrapText="1"/>
    </xf>
    <xf numFmtId="0" fontId="41" fillId="2" borderId="9" xfId="0" applyFont="1" applyFill="1" applyBorder="1" applyAlignment="1">
      <alignment horizontal="right"/>
    </xf>
    <xf numFmtId="37" fontId="41" fillId="2" borderId="9" xfId="0" applyNumberFormat="1" applyFont="1" applyFill="1" applyBorder="1" applyAlignment="1">
      <alignment horizontal="center"/>
    </xf>
    <xf numFmtId="39" fontId="41" fillId="2" borderId="9" xfId="0" applyNumberFormat="1" applyFont="1" applyFill="1" applyBorder="1" applyAlignment="1">
      <alignment horizontal="right"/>
    </xf>
    <xf numFmtId="0" fontId="41" fillId="2" borderId="9" xfId="0" applyFont="1" applyFill="1" applyBorder="1" applyAlignment="1">
      <alignment horizontal="right" vertical="center"/>
    </xf>
    <xf numFmtId="37" fontId="41" fillId="2" borderId="9" xfId="0" applyNumberFormat="1" applyFont="1" applyFill="1" applyBorder="1" applyAlignment="1">
      <alignment horizontal="center" vertical="center"/>
    </xf>
    <xf numFmtId="37" fontId="20" fillId="2" borderId="9" xfId="0" applyNumberFormat="1" applyFont="1" applyFill="1" applyBorder="1" applyAlignment="1">
      <alignment horizontal="center"/>
    </xf>
    <xf numFmtId="9" fontId="17" fillId="2" borderId="9" xfId="0" applyNumberFormat="1" applyFont="1" applyFill="1" applyBorder="1" applyAlignment="1">
      <alignment horizontal="center" vertical="center"/>
    </xf>
    <xf numFmtId="0" fontId="11" fillId="0" borderId="0" xfId="0" applyFont="1" applyAlignment="1">
      <alignment wrapText="1"/>
    </xf>
    <xf numFmtId="0" fontId="42" fillId="0" borderId="11" xfId="0" applyFont="1" applyBorder="1" applyAlignment="1">
      <alignment horizontal="left" vertical="center" wrapText="1"/>
    </xf>
    <xf numFmtId="0" fontId="42" fillId="0" borderId="0" xfId="0" applyFont="1" applyAlignment="1">
      <alignment horizontal="left" vertical="center" wrapText="1"/>
    </xf>
    <xf numFmtId="0" fontId="44" fillId="0" borderId="0" xfId="0" applyFont="1" applyAlignment="1">
      <alignment horizontal="right" vertical="center"/>
    </xf>
    <xf numFmtId="0" fontId="20" fillId="0" borderId="0" xfId="0" applyFont="1" applyAlignment="1">
      <alignment vertical="center"/>
    </xf>
    <xf numFmtId="0" fontId="25" fillId="0" borderId="0" xfId="0" applyFont="1"/>
    <xf numFmtId="0" fontId="11" fillId="17" borderId="9" xfId="0" applyFont="1" applyFill="1" applyBorder="1" applyAlignment="1">
      <alignment horizontal="center" vertical="center" wrapText="1"/>
    </xf>
    <xf numFmtId="0" fontId="11" fillId="17" borderId="9" xfId="0" applyFont="1" applyFill="1" applyBorder="1" applyAlignment="1">
      <alignment vertical="center" wrapText="1"/>
    </xf>
    <xf numFmtId="0" fontId="11" fillId="0" borderId="0" xfId="0" applyFont="1" applyAlignment="1">
      <alignment vertical="center"/>
    </xf>
    <xf numFmtId="0" fontId="11" fillId="18" borderId="9" xfId="0" applyFont="1" applyFill="1" applyBorder="1" applyAlignment="1">
      <alignment horizontal="center" vertical="center" wrapText="1"/>
    </xf>
    <xf numFmtId="0" fontId="11" fillId="18" borderId="9" xfId="0" applyFont="1" applyFill="1" applyBorder="1" applyAlignment="1">
      <alignment vertical="center" wrapText="1"/>
    </xf>
    <xf numFmtId="0" fontId="11" fillId="6" borderId="9" xfId="0" applyFont="1" applyFill="1" applyBorder="1" applyAlignment="1">
      <alignment vertical="center"/>
    </xf>
    <xf numFmtId="0" fontId="11" fillId="22" borderId="9" xfId="0" applyFont="1" applyFill="1" applyBorder="1" applyAlignment="1">
      <alignment horizontal="center" vertical="center" wrapText="1"/>
    </xf>
    <xf numFmtId="0" fontId="11" fillId="23" borderId="9" xfId="0" applyFont="1" applyFill="1" applyBorder="1" applyAlignment="1">
      <alignment horizontal="center" vertical="center" wrapText="1"/>
    </xf>
    <xf numFmtId="0" fontId="11" fillId="23" borderId="9" xfId="0" applyFont="1" applyFill="1" applyBorder="1" applyAlignment="1">
      <alignment vertical="center" wrapText="1"/>
    </xf>
    <xf numFmtId="0" fontId="11" fillId="22" borderId="9" xfId="0" applyFont="1" applyFill="1" applyBorder="1" applyAlignment="1">
      <alignment vertical="center" wrapText="1"/>
    </xf>
    <xf numFmtId="0" fontId="11" fillId="24" borderId="0" xfId="0" applyFont="1" applyFill="1" applyAlignment="1">
      <alignment vertical="center" wrapText="1"/>
    </xf>
    <xf numFmtId="0" fontId="11" fillId="17" borderId="9" xfId="0" applyFont="1" applyFill="1" applyBorder="1" applyAlignment="1">
      <alignment vertical="top" wrapText="1"/>
    </xf>
    <xf numFmtId="0" fontId="11" fillId="18" borderId="9" xfId="0" applyFont="1" applyFill="1" applyBorder="1" applyAlignment="1">
      <alignment vertical="top" wrapText="1"/>
    </xf>
    <xf numFmtId="0" fontId="11" fillId="23" borderId="9" xfId="0" applyFont="1" applyFill="1" applyBorder="1" applyAlignment="1">
      <alignment vertical="top" wrapText="1"/>
    </xf>
    <xf numFmtId="0" fontId="36" fillId="0" borderId="0" xfId="0" applyFont="1"/>
    <xf numFmtId="0" fontId="11" fillId="10" borderId="9" xfId="0" applyFont="1" applyFill="1" applyBorder="1" applyAlignment="1">
      <alignment horizontal="left" vertical="center"/>
    </xf>
    <xf numFmtId="0" fontId="11" fillId="10" borderId="9" xfId="0" applyFont="1" applyFill="1" applyBorder="1"/>
    <xf numFmtId="0" fontId="36" fillId="17" borderId="9" xfId="0" applyFont="1" applyFill="1" applyBorder="1" applyAlignment="1">
      <alignment horizontal="center" vertical="center" wrapText="1"/>
    </xf>
    <xf numFmtId="0" fontId="36" fillId="17" borderId="9" xfId="0" applyFont="1" applyFill="1" applyBorder="1" applyAlignment="1">
      <alignment vertical="center" wrapText="1"/>
    </xf>
    <xf numFmtId="0" fontId="45" fillId="0" borderId="0" xfId="0" applyFont="1"/>
    <xf numFmtId="0" fontId="45" fillId="17" borderId="9" xfId="0" applyFont="1" applyFill="1" applyBorder="1" applyAlignment="1">
      <alignment vertical="center" wrapText="1"/>
    </xf>
    <xf numFmtId="0" fontId="56" fillId="0" borderId="0" xfId="0" applyFont="1" applyAlignment="1">
      <alignment vertical="top" wrapText="1"/>
    </xf>
    <xf numFmtId="0" fontId="18" fillId="0" borderId="9" xfId="0" applyFont="1" applyBorder="1" applyAlignment="1">
      <alignment vertical="center" wrapText="1"/>
    </xf>
    <xf numFmtId="0" fontId="14" fillId="0" borderId="9" xfId="0" applyFont="1" applyBorder="1" applyAlignment="1">
      <alignment vertical="center" wrapText="1"/>
    </xf>
    <xf numFmtId="0" fontId="58" fillId="0" borderId="9" xfId="0" applyFont="1" applyBorder="1" applyAlignment="1">
      <alignment horizontal="left" vertical="center" indent="7"/>
    </xf>
    <xf numFmtId="0" fontId="11" fillId="0" borderId="7" xfId="0" applyFont="1" applyBorder="1"/>
    <xf numFmtId="0" fontId="11" fillId="0" borderId="2" xfId="0" applyFont="1" applyBorder="1" applyAlignment="1">
      <alignment wrapText="1"/>
    </xf>
    <xf numFmtId="0" fontId="11" fillId="0" borderId="1" xfId="0" applyFont="1" applyBorder="1" applyAlignment="1">
      <alignment horizontal="left" wrapText="1"/>
    </xf>
    <xf numFmtId="0" fontId="11" fillId="0" borderId="3" xfId="0" applyFont="1" applyBorder="1" applyAlignment="1">
      <alignment wrapText="1"/>
    </xf>
    <xf numFmtId="0" fontId="25" fillId="0" borderId="7" xfId="0" applyFont="1" applyBorder="1" applyAlignment="1">
      <alignment horizontal="left" shrinkToFit="1"/>
    </xf>
    <xf numFmtId="0" fontId="23" fillId="3" borderId="9" xfId="0" applyFont="1" applyFill="1" applyBorder="1" applyAlignment="1">
      <alignment horizontal="left" vertical="center"/>
    </xf>
    <xf numFmtId="0" fontId="13" fillId="0" borderId="0" xfId="0" applyFont="1" applyAlignment="1">
      <alignment vertical="center"/>
    </xf>
    <xf numFmtId="0" fontId="20" fillId="25" borderId="9" xfId="0" applyFont="1" applyFill="1" applyBorder="1" applyAlignment="1">
      <alignment vertical="center"/>
    </xf>
    <xf numFmtId="0" fontId="21" fillId="25" borderId="9" xfId="0" applyFont="1" applyFill="1" applyBorder="1" applyAlignment="1">
      <alignment vertical="center"/>
    </xf>
    <xf numFmtId="0" fontId="27" fillId="25" borderId="9" xfId="0" applyFont="1" applyFill="1" applyBorder="1" applyAlignment="1">
      <alignment vertical="center"/>
    </xf>
    <xf numFmtId="0" fontId="55" fillId="0" borderId="0" xfId="0" applyFont="1"/>
    <xf numFmtId="0" fontId="49" fillId="0" borderId="0" xfId="0" applyFont="1" applyAlignment="1">
      <alignment horizontal="left" vertical="center"/>
    </xf>
    <xf numFmtId="0" fontId="63" fillId="0" borderId="0" xfId="0" applyFont="1" applyAlignment="1">
      <alignment vertical="center"/>
    </xf>
    <xf numFmtId="0" fontId="32" fillId="27" borderId="0" xfId="0" applyFont="1" applyFill="1" applyAlignment="1">
      <alignment horizontal="center" vertical="center"/>
    </xf>
    <xf numFmtId="0" fontId="64" fillId="0" borderId="0" xfId="0" applyFont="1" applyAlignment="1">
      <alignment horizontal="left" vertical="center"/>
    </xf>
    <xf numFmtId="0" fontId="11" fillId="0" borderId="0" xfId="0" applyFont="1" applyAlignment="1">
      <alignment horizontal="center" vertical="center" wrapText="1"/>
    </xf>
    <xf numFmtId="39" fontId="11" fillId="0" borderId="0" xfId="0" applyNumberFormat="1" applyFont="1" applyAlignment="1">
      <alignment horizontal="right" vertical="center"/>
    </xf>
    <xf numFmtId="39" fontId="11" fillId="0" borderId="0" xfId="0" applyNumberFormat="1" applyFont="1"/>
    <xf numFmtId="0" fontId="64"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right"/>
    </xf>
    <xf numFmtId="0" fontId="11" fillId="6" borderId="9" xfId="0" applyFont="1" applyFill="1" applyBorder="1" applyAlignment="1">
      <alignment horizontal="right" vertical="center"/>
    </xf>
    <xf numFmtId="0" fontId="11" fillId="0" borderId="0" xfId="0" applyFont="1" applyAlignment="1">
      <alignment horizontal="right" vertical="center"/>
    </xf>
    <xf numFmtId="0" fontId="65" fillId="28" borderId="9" xfId="0" applyFont="1" applyFill="1" applyBorder="1" applyAlignment="1">
      <alignment vertical="center"/>
    </xf>
    <xf numFmtId="0" fontId="35" fillId="28" borderId="9" xfId="0" applyFont="1" applyFill="1" applyBorder="1" applyAlignment="1">
      <alignment vertical="center"/>
    </xf>
    <xf numFmtId="37" fontId="32" fillId="27" borderId="0" xfId="0" applyNumberFormat="1" applyFont="1" applyFill="1" applyAlignment="1">
      <alignment horizontal="center" vertical="center"/>
    </xf>
    <xf numFmtId="0" fontId="13" fillId="27" borderId="0" xfId="0" applyFont="1" applyFill="1"/>
    <xf numFmtId="0" fontId="11" fillId="27" borderId="0" xfId="0" applyFont="1" applyFill="1"/>
    <xf numFmtId="0" fontId="25" fillId="0" borderId="10" xfId="0" applyFont="1" applyBorder="1" applyAlignment="1">
      <alignment horizontal="center"/>
    </xf>
    <xf numFmtId="0" fontId="66" fillId="0" borderId="0" xfId="0" applyFont="1"/>
    <xf numFmtId="0" fontId="20" fillId="4" borderId="9" xfId="0" applyFont="1" applyFill="1" applyBorder="1"/>
    <xf numFmtId="0" fontId="62" fillId="0" borderId="9" xfId="1" applyFont="1" applyBorder="1" applyAlignment="1">
      <alignment horizontal="left" vertical="center" indent="7"/>
    </xf>
    <xf numFmtId="0" fontId="4" fillId="0" borderId="0" xfId="1" applyFill="1"/>
    <xf numFmtId="0" fontId="20" fillId="0" borderId="9" xfId="0" applyFont="1" applyBorder="1"/>
    <xf numFmtId="0" fontId="13" fillId="0" borderId="0" xfId="0" applyFont="1" applyAlignment="1">
      <alignment horizontal="center"/>
    </xf>
    <xf numFmtId="0" fontId="20" fillId="11" borderId="9" xfId="0" applyFont="1" applyFill="1" applyBorder="1" applyAlignment="1">
      <alignment horizontal="center" vertical="top"/>
    </xf>
    <xf numFmtId="0" fontId="20" fillId="8" borderId="9" xfId="0" applyFont="1" applyFill="1" applyBorder="1" applyAlignment="1">
      <alignment horizontal="center"/>
    </xf>
    <xf numFmtId="0" fontId="2" fillId="29" borderId="0" xfId="0" applyFont="1" applyFill="1" applyAlignment="1">
      <alignment horizontal="center" vertical="center"/>
    </xf>
    <xf numFmtId="0" fontId="64" fillId="31" borderId="0" xfId="0" applyFont="1" applyFill="1" applyAlignment="1">
      <alignment horizontal="left" vertical="center"/>
    </xf>
    <xf numFmtId="0" fontId="11" fillId="31" borderId="0" xfId="0" applyFont="1" applyFill="1" applyAlignment="1">
      <alignment horizontal="center" vertical="center" wrapText="1"/>
    </xf>
    <xf numFmtId="0" fontId="11" fillId="31" borderId="0" xfId="0" applyFont="1" applyFill="1" applyAlignment="1">
      <alignment horizontal="left" vertical="center"/>
    </xf>
    <xf numFmtId="39" fontId="11" fillId="33" borderId="0" xfId="0" applyNumberFormat="1" applyFont="1" applyFill="1" applyAlignment="1">
      <alignment vertical="center"/>
    </xf>
    <xf numFmtId="0" fontId="69" fillId="32" borderId="9" xfId="0" applyFont="1" applyFill="1" applyBorder="1" applyAlignment="1">
      <alignment vertical="center"/>
    </xf>
    <xf numFmtId="0" fontId="25" fillId="29" borderId="0" xfId="0" applyFont="1" applyFill="1" applyAlignment="1">
      <alignment horizontal="left" vertical="center"/>
    </xf>
    <xf numFmtId="39" fontId="25" fillId="29" borderId="0" xfId="0" applyNumberFormat="1" applyFont="1" applyFill="1" applyAlignment="1">
      <alignment horizontal="center" vertical="center"/>
    </xf>
    <xf numFmtId="0" fontId="25" fillId="34" borderId="0" xfId="0" applyFont="1" applyFill="1" applyAlignment="1">
      <alignment horizontal="left" vertical="center" wrapText="1"/>
    </xf>
    <xf numFmtId="39" fontId="25" fillId="34" borderId="0" xfId="0" applyNumberFormat="1" applyFont="1" applyFill="1" applyAlignment="1">
      <alignment horizontal="center" vertical="center" wrapText="1"/>
    </xf>
    <xf numFmtId="39" fontId="25" fillId="34" borderId="0" xfId="0" applyNumberFormat="1" applyFont="1" applyFill="1" applyAlignment="1">
      <alignment horizontal="center" vertical="center"/>
    </xf>
    <xf numFmtId="0" fontId="64" fillId="34" borderId="0" xfId="0" applyFont="1" applyFill="1" applyAlignment="1">
      <alignment horizontal="left" vertical="center" wrapText="1"/>
    </xf>
    <xf numFmtId="0" fontId="11" fillId="34" borderId="0" xfId="0" applyFont="1" applyFill="1" applyAlignment="1">
      <alignment horizontal="center" vertical="center" wrapText="1"/>
    </xf>
    <xf numFmtId="0" fontId="11" fillId="34" borderId="0" xfId="0" applyFont="1" applyFill="1" applyAlignment="1">
      <alignment horizontal="left" vertical="center" wrapText="1"/>
    </xf>
    <xf numFmtId="39" fontId="11" fillId="34" borderId="0" xfId="0" applyNumberFormat="1" applyFont="1" applyFill="1" applyAlignment="1">
      <alignment horizontal="right" vertical="center" wrapText="1"/>
    </xf>
    <xf numFmtId="39" fontId="11" fillId="34" borderId="0" xfId="0" applyNumberFormat="1" applyFont="1" applyFill="1" applyAlignment="1">
      <alignment wrapText="1"/>
    </xf>
    <xf numFmtId="0" fontId="11" fillId="34" borderId="0" xfId="0" applyFont="1" applyFill="1" applyAlignment="1">
      <alignment wrapText="1"/>
    </xf>
    <xf numFmtId="0" fontId="36" fillId="34" borderId="0" xfId="0" applyFont="1" applyFill="1" applyAlignment="1">
      <alignment wrapText="1"/>
    </xf>
    <xf numFmtId="39" fontId="67" fillId="36" borderId="0" xfId="0" applyNumberFormat="1" applyFont="1" applyFill="1" applyAlignment="1">
      <alignment vertical="center"/>
    </xf>
    <xf numFmtId="0" fontId="70" fillId="35" borderId="9" xfId="0" applyFont="1" applyFill="1" applyBorder="1" applyAlignment="1">
      <alignment vertical="center"/>
    </xf>
    <xf numFmtId="1" fontId="70" fillId="36" borderId="0" xfId="0" applyNumberFormat="1" applyFont="1" applyFill="1" applyAlignment="1">
      <alignment horizontal="center" vertical="center"/>
    </xf>
    <xf numFmtId="0" fontId="25" fillId="37" borderId="0" xfId="0" applyFont="1" applyFill="1" applyAlignment="1">
      <alignment horizontal="left" vertical="center"/>
    </xf>
    <xf numFmtId="39" fontId="25" fillId="37" borderId="0" xfId="0" applyNumberFormat="1" applyFont="1" applyFill="1" applyAlignment="1">
      <alignment horizontal="center" vertical="center"/>
    </xf>
    <xf numFmtId="39" fontId="25" fillId="37" borderId="0" xfId="0" applyNumberFormat="1" applyFont="1" applyFill="1" applyAlignment="1">
      <alignment horizontal="center"/>
    </xf>
    <xf numFmtId="0" fontId="64" fillId="37" borderId="0" xfId="0" applyFont="1" applyFill="1" applyAlignment="1">
      <alignment horizontal="left" vertical="center" wrapText="1"/>
    </xf>
    <xf numFmtId="39" fontId="11" fillId="37" borderId="0" xfId="0" applyNumberFormat="1" applyFont="1" applyFill="1"/>
    <xf numFmtId="0" fontId="11" fillId="37" borderId="0" xfId="0" applyFont="1" applyFill="1" applyAlignment="1">
      <alignment horizontal="left" vertical="center" wrapText="1"/>
    </xf>
    <xf numFmtId="0" fontId="11" fillId="37" borderId="0" xfId="0" applyFont="1" applyFill="1" applyAlignment="1">
      <alignment horizontal="center" vertical="center" wrapText="1"/>
    </xf>
    <xf numFmtId="0" fontId="36" fillId="37" borderId="0" xfId="0" applyFont="1" applyFill="1" applyAlignment="1">
      <alignment horizontal="left" vertical="center" wrapText="1"/>
    </xf>
    <xf numFmtId="39" fontId="11" fillId="37" borderId="0" xfId="0" applyNumberFormat="1" applyFont="1" applyFill="1" applyAlignment="1">
      <alignment horizontal="center"/>
    </xf>
    <xf numFmtId="0" fontId="11" fillId="37" borderId="0" xfId="0" applyFont="1" applyFill="1" applyAlignment="1">
      <alignment wrapText="1"/>
    </xf>
    <xf numFmtId="0" fontId="71" fillId="38" borderId="9" xfId="0" applyFont="1" applyFill="1" applyBorder="1" applyAlignment="1">
      <alignment vertical="center"/>
    </xf>
    <xf numFmtId="39" fontId="72" fillId="39" borderId="0" xfId="0" applyNumberFormat="1" applyFont="1" applyFill="1" applyAlignment="1">
      <alignment vertical="center"/>
    </xf>
    <xf numFmtId="0" fontId="71" fillId="39" borderId="0" xfId="0" applyFont="1" applyFill="1" applyAlignment="1">
      <alignment horizontal="center" vertical="center"/>
    </xf>
    <xf numFmtId="37" fontId="71" fillId="39" borderId="0" xfId="0" applyNumberFormat="1" applyFont="1" applyFill="1" applyAlignment="1">
      <alignment horizontal="center" vertical="center"/>
    </xf>
    <xf numFmtId="0" fontId="68" fillId="28" borderId="9" xfId="0" applyFont="1" applyFill="1" applyBorder="1" applyAlignment="1">
      <alignment vertical="center" wrapText="1"/>
    </xf>
    <xf numFmtId="39" fontId="11" fillId="27" borderId="0" xfId="0" applyNumberFormat="1" applyFont="1" applyFill="1" applyAlignment="1">
      <alignment vertical="center"/>
    </xf>
    <xf numFmtId="0" fontId="25" fillId="27" borderId="0" xfId="0" applyFont="1" applyFill="1" applyAlignment="1">
      <alignment horizontal="center" vertical="center"/>
    </xf>
    <xf numFmtId="37" fontId="25" fillId="27" borderId="0" xfId="0" applyNumberFormat="1" applyFont="1" applyFill="1" applyAlignment="1">
      <alignment horizontal="center" vertical="center"/>
    </xf>
    <xf numFmtId="0" fontId="20" fillId="40" borderId="9" xfId="0" applyFont="1" applyFill="1" applyBorder="1" applyAlignment="1">
      <alignment horizontal="center"/>
    </xf>
    <xf numFmtId="0" fontId="20" fillId="41" borderId="9" xfId="0" applyFont="1" applyFill="1" applyBorder="1" applyAlignment="1">
      <alignment horizontal="center" vertical="top"/>
    </xf>
    <xf numFmtId="0" fontId="73" fillId="7" borderId="9" xfId="0" applyFont="1" applyFill="1" applyBorder="1" applyAlignment="1">
      <alignment vertical="center" wrapText="1"/>
    </xf>
    <xf numFmtId="39" fontId="74" fillId="30" borderId="0" xfId="0" applyNumberFormat="1" applyFont="1" applyFill="1" applyAlignment="1">
      <alignment vertical="center"/>
    </xf>
    <xf numFmtId="0" fontId="73" fillId="30" borderId="0" xfId="0" applyFont="1" applyFill="1" applyAlignment="1">
      <alignment horizontal="center" vertical="center"/>
    </xf>
    <xf numFmtId="37" fontId="73" fillId="30" borderId="0" xfId="0" applyNumberFormat="1" applyFont="1" applyFill="1" applyAlignment="1">
      <alignment horizontal="center" vertical="center"/>
    </xf>
    <xf numFmtId="0" fontId="11" fillId="31" borderId="0" xfId="0" applyFont="1" applyFill="1" applyAlignment="1">
      <alignment horizontal="left" vertical="center" wrapText="1"/>
    </xf>
    <xf numFmtId="0" fontId="43" fillId="0" borderId="13" xfId="0" applyFont="1" applyBorder="1" applyAlignment="1">
      <alignment vertical="center" wrapText="1"/>
    </xf>
    <xf numFmtId="0" fontId="4" fillId="0" borderId="0" xfId="1" applyAlignment="1">
      <alignment horizontal="right"/>
    </xf>
    <xf numFmtId="0" fontId="25" fillId="44" borderId="9" xfId="0" applyFont="1" applyFill="1" applyBorder="1" applyAlignment="1">
      <alignment vertical="center" wrapText="1"/>
    </xf>
    <xf numFmtId="0" fontId="11" fillId="45" borderId="9" xfId="0" applyFont="1" applyFill="1" applyBorder="1" applyAlignment="1">
      <alignment horizontal="center" vertical="center" wrapText="1"/>
    </xf>
    <xf numFmtId="0" fontId="11" fillId="46" borderId="9" xfId="0" applyFont="1" applyFill="1" applyBorder="1" applyAlignment="1">
      <alignment horizontal="center" vertical="center" wrapText="1"/>
    </xf>
    <xf numFmtId="0" fontId="25" fillId="46" borderId="9" xfId="0" applyFont="1" applyFill="1" applyBorder="1" applyAlignment="1">
      <alignment vertical="center" wrapText="1"/>
    </xf>
    <xf numFmtId="0" fontId="45" fillId="46" borderId="9" xfId="0" applyFont="1" applyFill="1" applyBorder="1" applyAlignment="1">
      <alignment vertical="center" wrapText="1"/>
    </xf>
    <xf numFmtId="0" fontId="4" fillId="47" borderId="9" xfId="1" applyFill="1" applyBorder="1" applyAlignment="1">
      <alignment vertical="center" wrapText="1"/>
    </xf>
    <xf numFmtId="0" fontId="36" fillId="46" borderId="9" xfId="0" applyFont="1" applyFill="1" applyBorder="1" applyAlignment="1">
      <alignment horizontal="center" vertical="center" wrapText="1"/>
    </xf>
    <xf numFmtId="0" fontId="11" fillId="46" borderId="9" xfId="0" applyFont="1" applyFill="1" applyBorder="1" applyAlignment="1">
      <alignment vertical="center" wrapText="1"/>
    </xf>
    <xf numFmtId="0" fontId="11" fillId="48" borderId="0" xfId="0" applyFont="1" applyFill="1" applyAlignment="1">
      <alignment horizontal="center"/>
    </xf>
    <xf numFmtId="0" fontId="36" fillId="0" borderId="9" xfId="0" applyFont="1" applyBorder="1" applyAlignment="1">
      <alignment horizontal="center" vertical="center" wrapText="1"/>
    </xf>
    <xf numFmtId="0" fontId="45" fillId="0" borderId="9" xfId="0" applyFont="1" applyBorder="1" applyAlignment="1">
      <alignment vertical="center" wrapText="1"/>
    </xf>
    <xf numFmtId="0" fontId="11" fillId="48" borderId="0" xfId="0" applyFont="1" applyFill="1" applyAlignment="1">
      <alignment horizontal="center" vertical="center"/>
    </xf>
    <xf numFmtId="0" fontId="36" fillId="46" borderId="9" xfId="0" applyFont="1" applyFill="1" applyBorder="1" applyAlignment="1">
      <alignment vertical="center" wrapText="1"/>
    </xf>
    <xf numFmtId="0" fontId="36" fillId="45" borderId="9" xfId="0" applyFont="1" applyFill="1" applyBorder="1" applyAlignment="1">
      <alignment horizontal="center" vertical="center" wrapText="1"/>
    </xf>
    <xf numFmtId="0" fontId="36" fillId="45" borderId="9" xfId="0" applyFont="1" applyFill="1" applyBorder="1" applyAlignment="1">
      <alignment vertical="center" wrapText="1"/>
    </xf>
    <xf numFmtId="0" fontId="25" fillId="0" borderId="9" xfId="0" applyFont="1" applyBorder="1" applyAlignment="1">
      <alignment wrapText="1"/>
    </xf>
    <xf numFmtId="0" fontId="25" fillId="48" borderId="0" xfId="0" applyFont="1" applyFill="1" applyAlignment="1">
      <alignment wrapText="1"/>
    </xf>
    <xf numFmtId="0" fontId="69" fillId="33" borderId="0" xfId="0" applyFont="1" applyFill="1" applyAlignment="1">
      <alignment horizontal="center" vertical="center"/>
    </xf>
    <xf numFmtId="37" fontId="69" fillId="33" borderId="0" xfId="0" applyNumberFormat="1" applyFont="1" applyFill="1" applyAlignment="1">
      <alignment horizontal="center" vertical="center"/>
    </xf>
    <xf numFmtId="0" fontId="77" fillId="0" borderId="0" xfId="0" applyFont="1"/>
    <xf numFmtId="0" fontId="2" fillId="0" borderId="0" xfId="0" applyFont="1"/>
    <xf numFmtId="0" fontId="77" fillId="27" borderId="0" xfId="0" applyFont="1" applyFill="1"/>
    <xf numFmtId="0" fontId="2" fillId="27" borderId="0" xfId="0" applyFont="1" applyFill="1"/>
    <xf numFmtId="37" fontId="20" fillId="2" borderId="9" xfId="0" applyNumberFormat="1" applyFont="1" applyFill="1" applyBorder="1" applyAlignment="1">
      <alignment horizontal="center" vertical="center"/>
    </xf>
    <xf numFmtId="0" fontId="11" fillId="22" borderId="9" xfId="0" applyFont="1" applyFill="1" applyBorder="1" applyAlignment="1">
      <alignment vertical="top" wrapText="1"/>
    </xf>
    <xf numFmtId="0" fontId="11" fillId="49" borderId="9" xfId="0" applyFont="1" applyFill="1" applyBorder="1" applyAlignment="1">
      <alignment horizontal="center" vertical="center" wrapText="1"/>
    </xf>
    <xf numFmtId="0" fontId="25" fillId="23" borderId="9" xfId="0" applyFont="1" applyFill="1" applyBorder="1" applyAlignment="1">
      <alignment vertical="top" wrapText="1"/>
    </xf>
    <xf numFmtId="0" fontId="25" fillId="22" borderId="9" xfId="0" applyFont="1" applyFill="1" applyBorder="1" applyAlignment="1">
      <alignment vertical="top" wrapText="1"/>
    </xf>
    <xf numFmtId="0" fontId="7" fillId="0" borderId="12" xfId="0" applyFont="1" applyBorder="1" applyAlignment="1">
      <alignment vertical="center" wrapText="1"/>
    </xf>
    <xf numFmtId="0" fontId="2" fillId="0" borderId="9" xfId="0" applyFont="1" applyBorder="1"/>
    <xf numFmtId="0" fontId="7" fillId="0" borderId="0" xfId="0" applyFont="1" applyAlignment="1">
      <alignment vertical="center"/>
    </xf>
    <xf numFmtId="0" fontId="78" fillId="0" borderId="0" xfId="0" applyFont="1"/>
    <xf numFmtId="0" fontId="79" fillId="0" borderId="0" xfId="0" applyFont="1"/>
    <xf numFmtId="0" fontId="11" fillId="51" borderId="0" xfId="3" applyFont="1" applyAlignment="1">
      <alignment wrapText="1"/>
    </xf>
    <xf numFmtId="0" fontId="11" fillId="51" borderId="0" xfId="3" applyFont="1" applyAlignment="1">
      <alignment horizontal="center" vertical="center" wrapText="1"/>
    </xf>
    <xf numFmtId="0" fontId="11" fillId="51" borderId="0" xfId="3" applyFont="1" applyAlignment="1">
      <alignment horizontal="left" vertical="center" wrapText="1"/>
    </xf>
    <xf numFmtId="0" fontId="4" fillId="0" borderId="0" xfId="0" applyFont="1" applyAlignment="1">
      <alignment horizontal="center" vertical="center"/>
    </xf>
    <xf numFmtId="0" fontId="80" fillId="0" borderId="0" xfId="0" applyFont="1"/>
    <xf numFmtId="0" fontId="11" fillId="52" borderId="0" xfId="4" applyFont="1" applyAlignment="1">
      <alignment horizontal="left" vertical="center" wrapText="1"/>
    </xf>
    <xf numFmtId="0" fontId="11" fillId="52" borderId="0" xfId="4" applyFont="1" applyAlignment="1">
      <alignment horizontal="center" vertical="center" wrapText="1"/>
    </xf>
    <xf numFmtId="0" fontId="11" fillId="52" borderId="0" xfId="4" applyFont="1" applyAlignment="1">
      <alignment wrapText="1"/>
    </xf>
    <xf numFmtId="0" fontId="2" fillId="0" borderId="0" xfId="0" applyFont="1" applyAlignment="1">
      <alignment horizontal="right" vertical="center"/>
    </xf>
    <xf numFmtId="39" fontId="25" fillId="31" borderId="0" xfId="0" applyNumberFormat="1" applyFont="1" applyFill="1" applyAlignment="1">
      <alignment horizontal="center" vertical="center"/>
    </xf>
    <xf numFmtId="39" fontId="25" fillId="31" borderId="0" xfId="0" applyNumberFormat="1" applyFont="1" applyFill="1" applyAlignment="1">
      <alignment horizontal="left" vertical="center"/>
    </xf>
    <xf numFmtId="0" fontId="11" fillId="50" borderId="0" xfId="2" applyFont="1" applyAlignment="1">
      <alignment wrapText="1"/>
    </xf>
    <xf numFmtId="0" fontId="11" fillId="50" borderId="0" xfId="2" applyFont="1" applyAlignment="1">
      <alignment horizontal="center" vertical="center" wrapText="1"/>
    </xf>
    <xf numFmtId="0" fontId="11" fillId="50" borderId="0" xfId="2" applyFont="1" applyAlignment="1">
      <alignment horizontal="center" vertical="center"/>
    </xf>
    <xf numFmtId="0" fontId="11" fillId="50" borderId="0" xfId="2" applyFont="1" applyAlignment="1">
      <alignment horizontal="left" vertical="center" wrapText="1"/>
    </xf>
    <xf numFmtId="0" fontId="11" fillId="53" borderId="0" xfId="5" applyFont="1" applyAlignment="1">
      <alignment horizontal="left" vertical="center"/>
    </xf>
    <xf numFmtId="0" fontId="11" fillId="53" borderId="0" xfId="5" applyFont="1" applyAlignment="1">
      <alignment horizontal="center" vertical="center" wrapText="1"/>
    </xf>
    <xf numFmtId="0" fontId="11" fillId="54" borderId="0" xfId="2" applyFont="1" applyFill="1" applyAlignment="1">
      <alignment horizontal="left" vertical="center" wrapText="1"/>
    </xf>
    <xf numFmtId="0" fontId="7" fillId="0" borderId="0" xfId="0" applyFont="1" applyAlignment="1">
      <alignment horizontal="center"/>
    </xf>
    <xf numFmtId="0" fontId="25" fillId="55" borderId="0" xfId="0" applyFont="1" applyFill="1" applyAlignment="1">
      <alignment horizontal="left" vertical="center"/>
    </xf>
    <xf numFmtId="39" fontId="11" fillId="55" borderId="0" xfId="0" applyNumberFormat="1" applyFont="1" applyFill="1" applyAlignment="1">
      <alignment horizontal="center" vertical="center"/>
    </xf>
    <xf numFmtId="39" fontId="25" fillId="55" borderId="0" xfId="0" applyNumberFormat="1" applyFont="1" applyFill="1" applyAlignment="1">
      <alignment horizontal="center"/>
    </xf>
    <xf numFmtId="39" fontId="25" fillId="55" borderId="0" xfId="0" quotePrefix="1" applyNumberFormat="1" applyFont="1" applyFill="1" applyAlignment="1">
      <alignment horizontal="center" vertical="center"/>
    </xf>
    <xf numFmtId="0" fontId="11" fillId="56" borderId="0" xfId="0" applyFont="1" applyFill="1" applyAlignment="1">
      <alignment wrapText="1"/>
    </xf>
    <xf numFmtId="0" fontId="11" fillId="56" borderId="0" xfId="0" applyFont="1" applyFill="1" applyAlignment="1">
      <alignment horizontal="center" vertical="center" wrapText="1"/>
    </xf>
    <xf numFmtId="0" fontId="11" fillId="56" borderId="0" xfId="0" applyFont="1" applyFill="1"/>
    <xf numFmtId="0" fontId="66" fillId="27" borderId="0" xfId="0" applyFont="1" applyFill="1"/>
    <xf numFmtId="0" fontId="0" fillId="0" borderId="0" xfId="0" applyAlignment="1">
      <alignment horizontal="right"/>
    </xf>
    <xf numFmtId="0" fontId="0" fillId="6" borderId="0" xfId="0" applyFill="1" applyAlignment="1">
      <alignment horizontal="right" vertical="center"/>
    </xf>
    <xf numFmtId="0" fontId="11" fillId="57" borderId="0" xfId="0" applyFont="1" applyFill="1" applyAlignment="1">
      <alignment horizontal="right"/>
    </xf>
    <xf numFmtId="0" fontId="11" fillId="57" borderId="0" xfId="3" applyFont="1" applyFill="1" applyAlignment="1">
      <alignment wrapText="1"/>
    </xf>
    <xf numFmtId="0" fontId="11" fillId="57" borderId="0" xfId="3" applyFont="1" applyFill="1" applyAlignment="1">
      <alignment horizontal="center" vertical="center" wrapText="1"/>
    </xf>
    <xf numFmtId="0" fontId="11" fillId="57" borderId="0" xfId="0" applyFont="1" applyFill="1"/>
    <xf numFmtId="0" fontId="66" fillId="57" borderId="0" xfId="0" applyFont="1" applyFill="1"/>
    <xf numFmtId="0" fontId="77" fillId="57" borderId="0" xfId="0" applyFont="1" applyFill="1"/>
    <xf numFmtId="0" fontId="2" fillId="57" borderId="0" xfId="0" applyFont="1" applyFill="1"/>
    <xf numFmtId="0" fontId="41" fillId="27" borderId="0" xfId="0" applyFont="1" applyFill="1"/>
    <xf numFmtId="37" fontId="13" fillId="27" borderId="0" xfId="0" applyNumberFormat="1" applyFont="1" applyFill="1"/>
    <xf numFmtId="37" fontId="66" fillId="27" borderId="0" xfId="0" applyNumberFormat="1" applyFont="1" applyFill="1"/>
    <xf numFmtId="39" fontId="7" fillId="0" borderId="0" xfId="0" applyNumberFormat="1" applyFont="1"/>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vertical="top" wrapText="1"/>
    </xf>
    <xf numFmtId="0" fontId="4" fillId="0" borderId="7" xfId="0" applyFont="1" applyBorder="1" applyAlignment="1">
      <alignment horizontal="left" vertical="center" shrinkToFit="1"/>
    </xf>
    <xf numFmtId="0" fontId="7" fillId="0" borderId="0" xfId="0" applyFont="1" applyAlignment="1">
      <alignment horizontal="left" vertical="center" shrinkToFit="1"/>
    </xf>
    <xf numFmtId="0" fontId="4" fillId="0" borderId="0" xfId="0" applyFont="1"/>
    <xf numFmtId="0" fontId="7" fillId="5" borderId="9" xfId="0" applyFont="1" applyFill="1" applyBorder="1"/>
    <xf numFmtId="39" fontId="7" fillId="27" borderId="0" xfId="0" applyNumberFormat="1" applyFont="1" applyFill="1" applyAlignment="1">
      <alignment vertical="center"/>
    </xf>
    <xf numFmtId="0" fontId="7" fillId="9" borderId="9" xfId="0" applyFont="1" applyFill="1" applyBorder="1"/>
    <xf numFmtId="0" fontId="7" fillId="27" borderId="0" xfId="0" applyFont="1" applyFill="1"/>
    <xf numFmtId="39" fontId="7" fillId="27" borderId="0" xfId="0" applyNumberFormat="1" applyFont="1" applyFill="1"/>
    <xf numFmtId="0" fontId="7" fillId="10" borderId="9" xfId="0" applyFont="1" applyFill="1" applyBorder="1"/>
    <xf numFmtId="0" fontId="7" fillId="12" borderId="9" xfId="0" applyFont="1" applyFill="1" applyBorder="1"/>
    <xf numFmtId="0" fontId="7" fillId="15" borderId="9" xfId="0" applyFont="1" applyFill="1" applyBorder="1"/>
    <xf numFmtId="0" fontId="7" fillId="8" borderId="9" xfId="0" applyFont="1" applyFill="1" applyBorder="1"/>
    <xf numFmtId="0" fontId="4" fillId="17" borderId="9" xfId="1" applyFill="1" applyBorder="1" applyAlignment="1">
      <alignment vertical="center" wrapText="1"/>
    </xf>
    <xf numFmtId="0" fontId="2" fillId="22" borderId="9" xfId="0" applyFont="1" applyFill="1" applyBorder="1" applyAlignment="1">
      <alignment vertical="center" wrapText="1"/>
    </xf>
    <xf numFmtId="0" fontId="7" fillId="0" borderId="0" xfId="0" applyFont="1" applyAlignment="1">
      <alignment horizontal="right"/>
    </xf>
    <xf numFmtId="0" fontId="7" fillId="6" borderId="9" xfId="0" applyFont="1" applyFill="1" applyBorder="1" applyAlignment="1">
      <alignment horizontal="right" vertical="center"/>
    </xf>
    <xf numFmtId="0" fontId="7" fillId="0" borderId="0" xfId="0" applyFont="1" applyAlignment="1">
      <alignment horizontal="right" vertical="center"/>
    </xf>
    <xf numFmtId="0" fontId="4" fillId="22" borderId="9" xfId="1" applyFill="1" applyBorder="1" applyAlignment="1">
      <alignment vertical="top"/>
    </xf>
    <xf numFmtId="0" fontId="4" fillId="23" borderId="9" xfId="1" applyFill="1" applyBorder="1" applyAlignment="1">
      <alignment vertical="top"/>
    </xf>
    <xf numFmtId="0" fontId="4" fillId="22" borderId="9" xfId="0" applyFont="1" applyFill="1" applyBorder="1" applyAlignment="1">
      <alignment vertical="top" wrapText="1"/>
    </xf>
    <xf numFmtId="0" fontId="19" fillId="0" borderId="0" xfId="0" applyFont="1" applyAlignment="1">
      <alignment horizontal="left" wrapText="1"/>
    </xf>
    <xf numFmtId="0" fontId="50" fillId="0" borderId="0" xfId="0" applyFont="1" applyAlignment="1">
      <alignment horizontal="left" vertical="center"/>
    </xf>
    <xf numFmtId="0" fontId="52" fillId="0" borderId="0" xfId="0" applyFont="1"/>
    <xf numFmtId="0" fontId="12" fillId="0" borderId="0" xfId="0" applyFont="1" applyAlignment="1">
      <alignment horizontal="left" vertical="center"/>
    </xf>
    <xf numFmtId="0" fontId="11" fillId="0" borderId="0" xfId="0" applyFont="1"/>
    <xf numFmtId="0" fontId="16" fillId="0" borderId="9" xfId="0" applyFont="1" applyBorder="1" applyAlignment="1">
      <alignment horizontal="center"/>
    </xf>
    <xf numFmtId="0" fontId="2" fillId="0" borderId="9" xfId="0" applyFont="1" applyBorder="1"/>
    <xf numFmtId="0" fontId="22" fillId="25" borderId="9" xfId="0" applyFont="1" applyFill="1" applyBorder="1" applyAlignment="1">
      <alignment horizontal="left" vertical="center"/>
    </xf>
    <xf numFmtId="0" fontId="2" fillId="26" borderId="9" xfId="0" applyFont="1" applyFill="1" applyBorder="1" applyAlignment="1">
      <alignment vertical="center"/>
    </xf>
    <xf numFmtId="0" fontId="11" fillId="0" borderId="0" xfId="0" applyFont="1" applyAlignment="1">
      <alignment horizontal="left" wrapText="1"/>
    </xf>
    <xf numFmtId="0" fontId="25" fillId="0" borderId="7" xfId="0" applyFont="1" applyBorder="1" applyAlignment="1">
      <alignment horizontal="left" shrinkToFit="1"/>
    </xf>
    <xf numFmtId="0" fontId="2" fillId="0" borderId="7" xfId="0" applyFont="1" applyBorder="1"/>
    <xf numFmtId="164" fontId="25" fillId="0" borderId="6" xfId="0" applyNumberFormat="1" applyFont="1" applyBorder="1" applyAlignment="1">
      <alignment horizontal="center" shrinkToFit="1"/>
    </xf>
    <xf numFmtId="14" fontId="25" fillId="0" borderId="6" xfId="0" applyNumberFormat="1" applyFont="1" applyBorder="1" applyAlignment="1">
      <alignment horizontal="center"/>
    </xf>
    <xf numFmtId="0" fontId="2" fillId="0" borderId="8" xfId="0" applyFont="1" applyBorder="1"/>
    <xf numFmtId="0" fontId="11" fillId="0" borderId="1" xfId="0" applyFont="1" applyBorder="1" applyAlignment="1">
      <alignment horizontal="left" wrapText="1"/>
    </xf>
    <xf numFmtId="0" fontId="2" fillId="0" borderId="2" xfId="0" applyFont="1" applyBorder="1"/>
    <xf numFmtId="0" fontId="4" fillId="0" borderId="7" xfId="0" applyFont="1" applyBorder="1" applyAlignment="1">
      <alignment horizontal="left" shrinkToFit="1"/>
    </xf>
    <xf numFmtId="0" fontId="25" fillId="0" borderId="6" xfId="0" applyFont="1" applyBorder="1" applyAlignment="1">
      <alignment horizontal="center"/>
    </xf>
    <xf numFmtId="0" fontId="23" fillId="25" borderId="9" xfId="0" applyFont="1" applyFill="1" applyBorder="1" applyAlignment="1">
      <alignment horizontal="left" vertical="center"/>
    </xf>
    <xf numFmtId="0" fontId="11" fillId="0" borderId="0" xfId="0" applyFont="1" applyAlignment="1">
      <alignment horizontal="left" vertical="top" wrapText="1"/>
    </xf>
    <xf numFmtId="0" fontId="2" fillId="0" borderId="5" xfId="0" applyFont="1" applyBorder="1"/>
    <xf numFmtId="0" fontId="25" fillId="0" borderId="7" xfId="0" applyFont="1" applyBorder="1" applyAlignment="1">
      <alignment horizontal="left" vertical="center" shrinkToFit="1"/>
    </xf>
    <xf numFmtId="0" fontId="25" fillId="0" borderId="6" xfId="0" applyFont="1" applyBorder="1" applyAlignment="1">
      <alignment horizontal="center" vertical="center"/>
    </xf>
    <xf numFmtId="165" fontId="25" fillId="0" borderId="6" xfId="0" applyNumberFormat="1" applyFont="1" applyBorder="1" applyAlignment="1">
      <alignment horizontal="center" vertical="center"/>
    </xf>
    <xf numFmtId="0" fontId="20" fillId="40" borderId="9" xfId="0" applyFont="1" applyFill="1" applyBorder="1"/>
    <xf numFmtId="0" fontId="30" fillId="5" borderId="9" xfId="0" applyFont="1" applyFill="1" applyBorder="1" applyAlignment="1">
      <alignment horizontal="left" vertical="center" wrapText="1"/>
    </xf>
    <xf numFmtId="0" fontId="20" fillId="8" borderId="9" xfId="0" applyFont="1" applyFill="1" applyBorder="1"/>
    <xf numFmtId="0" fontId="20" fillId="2" borderId="9" xfId="0" applyFont="1" applyFill="1" applyBorder="1" applyAlignment="1">
      <alignment horizontal="center" vertical="center"/>
    </xf>
    <xf numFmtId="0" fontId="62" fillId="0" borderId="9" xfId="0" applyFont="1" applyBorder="1"/>
    <xf numFmtId="0" fontId="30" fillId="9" borderId="9" xfId="0" applyFont="1" applyFill="1" applyBorder="1" applyAlignment="1">
      <alignment vertical="center" wrapText="1"/>
    </xf>
    <xf numFmtId="0" fontId="37" fillId="0" borderId="0" xfId="0" applyFont="1" applyAlignment="1">
      <alignment vertical="top"/>
    </xf>
    <xf numFmtId="0" fontId="39" fillId="0" borderId="0" xfId="0" applyFont="1" applyAlignment="1">
      <alignment horizontal="left" vertical="top" wrapText="1"/>
    </xf>
    <xf numFmtId="0" fontId="75" fillId="2" borderId="9" xfId="0" applyFont="1" applyFill="1" applyBorder="1" applyAlignment="1">
      <alignment horizontal="center" vertical="center"/>
    </xf>
    <xf numFmtId="0" fontId="76" fillId="0" borderId="9" xfId="0" applyFont="1" applyBorder="1"/>
    <xf numFmtId="0" fontId="20" fillId="41" borderId="9" xfId="0" applyFont="1" applyFill="1" applyBorder="1" applyAlignment="1">
      <alignment vertical="top"/>
    </xf>
    <xf numFmtId="0" fontId="2" fillId="42" borderId="9" xfId="0" applyFont="1" applyFill="1" applyBorder="1"/>
    <xf numFmtId="0" fontId="30" fillId="43" borderId="9" xfId="0" applyFont="1" applyFill="1" applyBorder="1" applyAlignment="1">
      <alignment vertical="top" wrapText="1"/>
    </xf>
    <xf numFmtId="0" fontId="2" fillId="29" borderId="9" xfId="0" applyFont="1" applyFill="1" applyBorder="1"/>
    <xf numFmtId="0" fontId="20" fillId="11" borderId="9" xfId="0" applyFont="1" applyFill="1" applyBorder="1" applyAlignment="1">
      <alignment horizontal="left" vertical="top"/>
    </xf>
    <xf numFmtId="0" fontId="30" fillId="12" borderId="9" xfId="0" applyFont="1" applyFill="1" applyBorder="1" applyAlignment="1">
      <alignment vertical="top" wrapText="1"/>
    </xf>
    <xf numFmtId="0" fontId="11" fillId="14" borderId="9" xfId="0" applyFont="1" applyFill="1" applyBorder="1" applyAlignment="1">
      <alignment horizontal="left" vertical="top" wrapText="1"/>
    </xf>
    <xf numFmtId="0" fontId="7" fillId="15" borderId="1" xfId="0" applyFont="1" applyFill="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40" fillId="4" borderId="9" xfId="0" applyFont="1" applyFill="1" applyBorder="1" applyAlignment="1">
      <alignment horizontal="left" vertical="center"/>
    </xf>
    <xf numFmtId="0" fontId="11" fillId="5" borderId="9" xfId="0" applyFont="1" applyFill="1" applyBorder="1" applyAlignment="1">
      <alignment horizontal="left" vertical="center" wrapText="1"/>
    </xf>
    <xf numFmtId="0" fontId="40" fillId="8" borderId="9" xfId="0" applyFont="1" applyFill="1" applyBorder="1" applyAlignment="1">
      <alignment horizontal="left" vertical="center"/>
    </xf>
    <xf numFmtId="0" fontId="11" fillId="9" borderId="9" xfId="0" applyFont="1" applyFill="1" applyBorder="1" applyAlignment="1">
      <alignment horizontal="left" vertical="center"/>
    </xf>
    <xf numFmtId="0" fontId="40" fillId="19" borderId="9" xfId="0" applyFont="1" applyFill="1" applyBorder="1" applyAlignment="1">
      <alignment horizontal="left" vertical="center"/>
    </xf>
    <xf numFmtId="0" fontId="47" fillId="20" borderId="9" xfId="0" applyFont="1" applyFill="1" applyBorder="1" applyAlignment="1">
      <alignment vertical="center"/>
    </xf>
    <xf numFmtId="0" fontId="48" fillId="21" borderId="9" xfId="0" applyFont="1" applyFill="1" applyBorder="1" applyAlignment="1">
      <alignment vertical="center"/>
    </xf>
    <xf numFmtId="0" fontId="5" fillId="0" borderId="0" xfId="0" applyFont="1" applyAlignment="1">
      <alignment horizontal="left" vertical="center" wrapText="1"/>
    </xf>
    <xf numFmtId="0" fontId="0" fillId="0" borderId="0" xfId="0"/>
  </cellXfs>
  <cellStyles count="6">
    <cellStyle name="40% - Accent1" xfId="2" builtinId="31"/>
    <cellStyle name="40% - Accent2" xfId="3" builtinId="35"/>
    <cellStyle name="40% - Accent5" xfId="4" builtinId="47"/>
    <cellStyle name="40% - Accent6" xfId="5" builtinId="51"/>
    <cellStyle name="Hyperlink" xfId="1" builtinId="8"/>
    <cellStyle name="Normal" xfId="0" builtinId="0"/>
  </cellStyles>
  <dxfs count="60">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sz val="12"/>
        <name val="Arial"/>
        <family val="2"/>
        <scheme val="none"/>
      </font>
    </dxf>
    <dxf>
      <font>
        <strike val="0"/>
        <outline val="0"/>
        <shadow val="0"/>
        <vertAlign val="baseline"/>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ont>
        <strike val="0"/>
        <outline val="0"/>
        <shadow val="0"/>
        <vertAlign val="baseline"/>
        <name val="Arial"/>
        <family val="2"/>
        <scheme val="none"/>
      </font>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rgb="FFE5DFEC"/>
          <bgColor rgb="FFE5DFEC"/>
        </patternFill>
      </fill>
    </dxf>
    <dxf>
      <fill>
        <patternFill patternType="solid">
          <fgColor rgb="FFCCC0D9"/>
          <bgColor rgb="FFCCC0D9"/>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s>
  <tableStyles count="5">
    <tableStyle name="Certification Checklist-style" pivot="0" count="3" xr9:uid="{00000000-0011-0000-FFFF-FFFF00000000}">
      <tableStyleElement type="headerRow" dxfId="59"/>
      <tableStyleElement type="firstRowStripe" dxfId="58"/>
      <tableStyleElement type="secondRowStripe" dxfId="57"/>
    </tableStyle>
    <tableStyle name="Certification Checklist-style 2" pivot="0" count="3" xr9:uid="{00000000-0011-0000-FFFF-FFFF01000000}">
      <tableStyleElement type="headerRow" dxfId="56"/>
      <tableStyleElement type="firstRowStripe" dxfId="55"/>
      <tableStyleElement type="secondRowStripe" dxfId="54"/>
    </tableStyle>
    <tableStyle name="Certification Checklist-style 3" pivot="0" count="3" xr9:uid="{00000000-0011-0000-FFFF-FFFF02000000}">
      <tableStyleElement type="headerRow" dxfId="53"/>
      <tableStyleElement type="firstRowStripe" dxfId="52"/>
      <tableStyleElement type="secondRowStripe" dxfId="51"/>
    </tableStyle>
    <tableStyle name="Certification Checklist-style 4" pivot="0" count="3" xr9:uid="{00000000-0011-0000-FFFF-FFFF03000000}">
      <tableStyleElement type="headerRow" dxfId="50"/>
      <tableStyleElement type="firstRowStripe" dxfId="49"/>
      <tableStyleElement type="secondRowStripe" dxfId="48"/>
    </tableStyle>
    <tableStyle name="Certification Checklist-style 5" pivot="0" count="3" xr9:uid="{00000000-0011-0000-FFFF-FFFF04000000}">
      <tableStyleElement type="headerRow" dxfId="47"/>
      <tableStyleElement type="firstRowStripe" dxfId="46"/>
      <tableStyleElement type="secondRowStripe" dxfId="45"/>
    </tableStyle>
  </tableStyles>
  <colors>
    <mruColors>
      <color rgb="FF0000FF"/>
      <color rgb="FF003095"/>
      <color rgb="FF00675A"/>
      <color rgb="FF4F2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05826148726143"/>
          <c:y val="6.3423924671407297E-2"/>
          <c:w val="0.61527777777777781"/>
          <c:h val="0.88657407407407407"/>
        </c:manualLayout>
      </c:layout>
      <c:doughnutChart>
        <c:varyColors val="1"/>
        <c:ser>
          <c:idx val="0"/>
          <c:order val="0"/>
          <c:spPr>
            <a:ln>
              <a:noFill/>
            </a:ln>
          </c:spPr>
          <c:dPt>
            <c:idx val="0"/>
            <c:bubble3D val="0"/>
            <c:spPr>
              <a:solidFill>
                <a:schemeClr val="bg1"/>
              </a:solidFill>
              <a:ln w="19050">
                <a:noFill/>
              </a:ln>
              <a:effectLst/>
            </c:spPr>
            <c:extLst>
              <c:ext xmlns:c16="http://schemas.microsoft.com/office/drawing/2014/chart" uri="{C3380CC4-5D6E-409C-BE32-E72D297353CC}">
                <c16:uniqueId val="{00000004-6E9A-4223-A828-6803DDEA66CD}"/>
              </c:ext>
            </c:extLst>
          </c:dPt>
          <c:dPt>
            <c:idx val="1"/>
            <c:bubble3D val="0"/>
            <c:spPr>
              <a:solidFill>
                <a:schemeClr val="accent6">
                  <a:lumMod val="75000"/>
                </a:schemeClr>
              </a:solidFill>
              <a:ln w="19050">
                <a:noFill/>
              </a:ln>
              <a:effectLst/>
            </c:spPr>
            <c:extLst>
              <c:ext xmlns:c16="http://schemas.microsoft.com/office/drawing/2014/chart" uri="{C3380CC4-5D6E-409C-BE32-E72D297353CC}">
                <c16:uniqueId val="{00000005-6E9A-4223-A828-6803DDEA66CD}"/>
              </c:ext>
            </c:extLst>
          </c:dPt>
          <c:dPt>
            <c:idx val="2"/>
            <c:bubble3D val="0"/>
            <c:spPr>
              <a:solidFill>
                <a:schemeClr val="bg1">
                  <a:lumMod val="85000"/>
                </a:schemeClr>
              </a:solidFill>
              <a:ln w="19050">
                <a:noFill/>
              </a:ln>
              <a:effectLst/>
            </c:spPr>
            <c:extLst>
              <c:ext xmlns:c16="http://schemas.microsoft.com/office/drawing/2014/chart" uri="{C3380CC4-5D6E-409C-BE32-E72D297353CC}">
                <c16:uniqueId val="{00000006-6E9A-4223-A828-6803DDEA66CD}"/>
              </c:ext>
            </c:extLst>
          </c:dPt>
          <c:dPt>
            <c:idx val="3"/>
            <c:bubble3D val="0"/>
            <c:spPr>
              <a:solidFill>
                <a:srgbClr val="FFC000"/>
              </a:solidFill>
              <a:ln w="19050">
                <a:noFill/>
              </a:ln>
              <a:effectLst/>
            </c:spPr>
            <c:extLst>
              <c:ext xmlns:c16="http://schemas.microsoft.com/office/drawing/2014/chart" uri="{C3380CC4-5D6E-409C-BE32-E72D297353CC}">
                <c16:uniqueId val="{00000007-6E9A-4223-A828-6803DDEA66CD}"/>
              </c:ext>
            </c:extLst>
          </c:dPt>
          <c:dPt>
            <c:idx val="4"/>
            <c:bubble3D val="0"/>
            <c:spPr>
              <a:noFill/>
              <a:ln w="19050">
                <a:noFill/>
              </a:ln>
              <a:effectLst/>
            </c:spPr>
            <c:extLst>
              <c:ext xmlns:c16="http://schemas.microsoft.com/office/drawing/2014/chart" uri="{C3380CC4-5D6E-409C-BE32-E72D297353CC}">
                <c16:uniqueId val="{00000003-6E9A-4223-A828-6803DDEA66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IL"/>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'Certification Checklist'!$H$129:$H$133</c:f>
              <c:strCache>
                <c:ptCount val="4"/>
                <c:pt idx="1">
                  <c:v>BRONZE</c:v>
                </c:pt>
                <c:pt idx="2">
                  <c:v>SILVER</c:v>
                </c:pt>
                <c:pt idx="3">
                  <c:v>GOLD</c:v>
                </c:pt>
              </c:strCache>
            </c:strRef>
          </c:cat>
          <c:val>
            <c:numRef>
              <c:f>'Certification Checklist'!$I$129:$I$133</c:f>
              <c:numCache>
                <c:formatCode>General</c:formatCode>
                <c:ptCount val="5"/>
                <c:pt idx="0" formatCode="#,##0_);\(#,##0\)">
                  <c:v>24</c:v>
                </c:pt>
                <c:pt idx="1">
                  <c:v>21</c:v>
                </c:pt>
                <c:pt idx="2">
                  <c:v>9</c:v>
                </c:pt>
                <c:pt idx="3">
                  <c:v>6</c:v>
                </c:pt>
                <c:pt idx="4" formatCode="#,##0_);\(#,##0\)">
                  <c:v>60</c:v>
                </c:pt>
              </c:numCache>
            </c:numRef>
          </c:val>
          <c:extLst>
            <c:ext xmlns:c16="http://schemas.microsoft.com/office/drawing/2014/chart" uri="{C3380CC4-5D6E-409C-BE32-E72D297353CC}">
              <c16:uniqueId val="{00000000-6E9A-4223-A828-6803DDEA66CD}"/>
            </c:ext>
          </c:extLst>
        </c:ser>
        <c:dLbls>
          <c:showLegendKey val="0"/>
          <c:showVal val="0"/>
          <c:showCatName val="0"/>
          <c:showSerName val="0"/>
          <c:showPercent val="0"/>
          <c:showBubbleSize val="0"/>
          <c:showLeaderLines val="1"/>
        </c:dLbls>
        <c:firstSliceAng val="270"/>
        <c:holeSize val="50"/>
      </c:doughnutChart>
      <c:pieChart>
        <c:varyColors val="1"/>
        <c:ser>
          <c:idx val="1"/>
          <c:order val="1"/>
          <c:tx>
            <c:strRef>
              <c:f>'Certification Checklist'!$K$131</c:f>
              <c:strCache>
                <c:ptCount val="1"/>
                <c:pt idx="0">
                  <c:v>Pointer </c:v>
                </c:pt>
              </c:strCache>
            </c:strRef>
          </c:tx>
          <c:spPr>
            <a:ln>
              <a:noFill/>
            </a:ln>
          </c:spPr>
          <c:dPt>
            <c:idx val="0"/>
            <c:bubble3D val="0"/>
            <c:spPr>
              <a:noFill/>
              <a:ln w="19050">
                <a:noFill/>
              </a:ln>
              <a:effectLst/>
            </c:spPr>
            <c:extLst>
              <c:ext xmlns:c16="http://schemas.microsoft.com/office/drawing/2014/chart" uri="{C3380CC4-5D6E-409C-BE32-E72D297353CC}">
                <c16:uniqueId val="{0000000B-6E9A-4223-A828-6803DDEA66CD}"/>
              </c:ext>
            </c:extLst>
          </c:dPt>
          <c:dPt>
            <c:idx val="1"/>
            <c:bubble3D val="0"/>
            <c:spPr>
              <a:solidFill>
                <a:schemeClr val="tx1"/>
              </a:solidFill>
              <a:ln w="19050">
                <a:noFill/>
              </a:ln>
              <a:effectLst/>
            </c:spPr>
            <c:extLst>
              <c:ext xmlns:c16="http://schemas.microsoft.com/office/drawing/2014/chart" uri="{C3380CC4-5D6E-409C-BE32-E72D297353CC}">
                <c16:uniqueId val="{0000000C-6E9A-4223-A828-6803DDEA66CD}"/>
              </c:ext>
            </c:extLst>
          </c:dPt>
          <c:dPt>
            <c:idx val="2"/>
            <c:bubble3D val="0"/>
            <c:spPr>
              <a:noFill/>
              <a:ln w="19050">
                <a:noFill/>
              </a:ln>
              <a:effectLst/>
            </c:spPr>
            <c:extLst>
              <c:ext xmlns:c16="http://schemas.microsoft.com/office/drawing/2014/chart" uri="{C3380CC4-5D6E-409C-BE32-E72D297353CC}">
                <c16:uniqueId val="{0000000A-6E9A-4223-A828-6803DDEA66CD}"/>
              </c:ext>
            </c:extLst>
          </c:dPt>
          <c:val>
            <c:numRef>
              <c:f>'Certification Checklist'!$L$130:$L$132</c:f>
              <c:numCache>
                <c:formatCode>General</c:formatCode>
                <c:ptCount val="3"/>
                <c:pt idx="0" formatCode="#,##0_);\(#,##0\)">
                  <c:v>0</c:v>
                </c:pt>
                <c:pt idx="1">
                  <c:v>1</c:v>
                </c:pt>
                <c:pt idx="2">
                  <c:v>119</c:v>
                </c:pt>
              </c:numCache>
            </c:numRef>
          </c:val>
          <c:extLst>
            <c:ext xmlns:c16="http://schemas.microsoft.com/office/drawing/2014/chart" uri="{C3380CC4-5D6E-409C-BE32-E72D297353CC}">
              <c16:uniqueId val="{00000009-6E9A-4223-A828-6803DDEA66CD}"/>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968627</xdr:colOff>
      <xdr:row>135</xdr:row>
      <xdr:rowOff>59872</xdr:rowOff>
    </xdr:from>
    <xdr:to>
      <xdr:col>1</xdr:col>
      <xdr:colOff>5569655</xdr:colOff>
      <xdr:row>151</xdr:row>
      <xdr:rowOff>8466</xdr:rowOff>
    </xdr:to>
    <xdr:graphicFrame macro="">
      <xdr:nvGraphicFramePr>
        <xdr:cNvPr id="18" name="Chart 17">
          <a:extLst>
            <a:ext uri="{FF2B5EF4-FFF2-40B4-BE49-F238E27FC236}">
              <a16:creationId xmlns:a16="http://schemas.microsoft.com/office/drawing/2014/main" id="{08E583B7-3049-468A-80DB-54E3A26FAE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851647</xdr:colOff>
      <xdr:row>28</xdr:row>
      <xdr:rowOff>268943</xdr:rowOff>
    </xdr:from>
    <xdr:ext cx="2085975" cy="714377"/>
    <xdr:grpSp>
      <xdr:nvGrpSpPr>
        <xdr:cNvPr id="2" name="Shape 2">
          <a:extLst>
            <a:ext uri="{FF2B5EF4-FFF2-40B4-BE49-F238E27FC236}">
              <a16:creationId xmlns:a16="http://schemas.microsoft.com/office/drawing/2014/main" id="{00000000-0008-0000-0000-000002000000}"/>
            </a:ext>
          </a:extLst>
        </xdr:cNvPr>
        <xdr:cNvGrpSpPr/>
      </xdr:nvGrpSpPr>
      <xdr:grpSpPr>
        <a:xfrm>
          <a:off x="14774022" y="8936693"/>
          <a:ext cx="2085975" cy="714377"/>
          <a:chOff x="4303013" y="3422813"/>
          <a:chExt cx="2085975" cy="714377"/>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4303013" y="3422813"/>
            <a:ext cx="2085975" cy="714377"/>
            <a:chOff x="9245600" y="6061961"/>
            <a:chExt cx="1409700" cy="732541"/>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9245600" y="6061961"/>
              <a:ext cx="1409700" cy="732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rot="5400000">
              <a:off x="9601200" y="5753102"/>
              <a:ext cx="698500" cy="1384300"/>
            </a:xfrm>
            <a:prstGeom prst="homePlate">
              <a:avLst>
                <a:gd name="adj" fmla="val 50000"/>
              </a:avLst>
            </a:prstGeom>
            <a:solidFill>
              <a:schemeClr val="accent2"/>
            </a:solidFill>
            <a:ln w="25400" cap="flat" cmpd="sng">
              <a:solidFill>
                <a:schemeClr val="accent2">
                  <a:lumMod val="50000"/>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6" name="Shape 6">
              <a:extLst>
                <a:ext uri="{FF2B5EF4-FFF2-40B4-BE49-F238E27FC236}">
                  <a16:creationId xmlns:a16="http://schemas.microsoft.com/office/drawing/2014/main" id="{00000000-0008-0000-0000-000006000000}"/>
                </a:ext>
              </a:extLst>
            </xdr:cNvPr>
            <xdr:cNvSpPr txBox="1"/>
          </xdr:nvSpPr>
          <xdr:spPr>
            <a:xfrm>
              <a:off x="9245600" y="6061962"/>
              <a:ext cx="1409700" cy="62649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lt1"/>
                  </a:solidFill>
                  <a:latin typeface="Calibri"/>
                  <a:ea typeface="Calibri"/>
                  <a:cs typeface="Calibri"/>
                  <a:sym typeface="Calibri"/>
                </a:rPr>
                <a:t>Click </a:t>
              </a:r>
              <a:r>
                <a:rPr lang="en-US" sz="1100" b="1" u="none">
                  <a:solidFill>
                    <a:schemeClr val="lt1"/>
                  </a:solidFill>
                  <a:latin typeface="Calibri"/>
                  <a:ea typeface="Calibri"/>
                  <a:cs typeface="Calibri"/>
                  <a:sym typeface="Calibri"/>
                </a:rPr>
                <a:t>"</a:t>
              </a:r>
              <a:r>
                <a:rPr lang="en-US" sz="1100" b="1" u="sng">
                  <a:solidFill>
                    <a:schemeClr val="lt1"/>
                  </a:solidFill>
                  <a:latin typeface="Calibri"/>
                  <a:ea typeface="Calibri"/>
                  <a:cs typeface="Calibri"/>
                  <a:sym typeface="Calibri"/>
                </a:rPr>
                <a:t>Help</a:t>
              </a:r>
              <a:r>
                <a:rPr lang="en-US" sz="1100" b="1">
                  <a:solidFill>
                    <a:schemeClr val="lt1"/>
                  </a:solidFill>
                  <a:latin typeface="Calibri"/>
                  <a:ea typeface="Calibri"/>
                  <a:cs typeface="Calibri"/>
                  <a:sym typeface="Calibri"/>
                </a:rPr>
                <a:t>" for Resources &amp; Tips on each action</a:t>
              </a:r>
              <a:endParaRPr sz="1100" b="1">
                <a:solidFill>
                  <a:schemeClr val="lt1"/>
                </a:solidFill>
              </a:endParaRPr>
            </a:p>
          </xdr:txBody>
        </xdr:sp>
      </xdr:grpSp>
    </xdr:grpSp>
    <xdr:clientData fLocksWithSheet="0"/>
  </xdr:oneCellAnchor>
  <xdr:oneCellAnchor>
    <xdr:from>
      <xdr:col>4</xdr:col>
      <xdr:colOff>438150</xdr:colOff>
      <xdr:row>57</xdr:row>
      <xdr:rowOff>0</xdr:rowOff>
    </xdr:from>
    <xdr:ext cx="552450" cy="304800"/>
    <xdr:sp macro="" textlink="">
      <xdr:nvSpPr>
        <xdr:cNvPr id="7" name="Shape 7">
          <a:extLst>
            <a:ext uri="{FF2B5EF4-FFF2-40B4-BE49-F238E27FC236}">
              <a16:creationId xmlns:a16="http://schemas.microsoft.com/office/drawing/2014/main" id="{00000000-0008-0000-0000-000007000000}"/>
            </a:ext>
          </a:extLst>
        </xdr:cNvPr>
        <xdr:cNvSpPr/>
      </xdr:nvSpPr>
      <xdr:spPr>
        <a:xfrm rot="5400000">
          <a:off x="5207888" y="3518063"/>
          <a:ext cx="276225" cy="523875"/>
        </a:xfrm>
        <a:prstGeom prst="homePlate">
          <a:avLst>
            <a:gd name="adj" fmla="val 50000"/>
          </a:avLst>
        </a:prstGeom>
        <a:solidFill>
          <a:schemeClr val="accent5"/>
        </a:solidFill>
        <a:ln w="25400" cap="flat" cmpd="sng">
          <a:solidFill>
            <a:srgbClr val="367D9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438150</xdr:colOff>
      <xdr:row>80</xdr:row>
      <xdr:rowOff>0</xdr:rowOff>
    </xdr:from>
    <xdr:ext cx="552450" cy="295275"/>
    <xdr:sp macro="" textlink="">
      <xdr:nvSpPr>
        <xdr:cNvPr id="8" name="Shape 8">
          <a:extLst>
            <a:ext uri="{FF2B5EF4-FFF2-40B4-BE49-F238E27FC236}">
              <a16:creationId xmlns:a16="http://schemas.microsoft.com/office/drawing/2014/main" id="{00000000-0008-0000-0000-000008000000}"/>
            </a:ext>
          </a:extLst>
        </xdr:cNvPr>
        <xdr:cNvSpPr/>
      </xdr:nvSpPr>
      <xdr:spPr>
        <a:xfrm rot="5400000">
          <a:off x="5212650" y="3518063"/>
          <a:ext cx="266700" cy="523875"/>
        </a:xfrm>
        <a:prstGeom prst="homePlate">
          <a:avLst>
            <a:gd name="adj" fmla="val 50000"/>
          </a:avLst>
        </a:prstGeom>
        <a:solidFill>
          <a:schemeClr val="accent1"/>
        </a:solidFill>
        <a:ln w="25400" cap="flat" cmpd="sng">
          <a:solidFill>
            <a:schemeClr val="accent1">
              <a:lumMod val="50000"/>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466725</xdr:colOff>
      <xdr:row>98</xdr:row>
      <xdr:rowOff>57151</xdr:rowOff>
    </xdr:from>
    <xdr:ext cx="552450" cy="295275"/>
    <xdr:sp macro="" textlink="">
      <xdr:nvSpPr>
        <xdr:cNvPr id="9" name="Shape 9">
          <a:extLst>
            <a:ext uri="{FF2B5EF4-FFF2-40B4-BE49-F238E27FC236}">
              <a16:creationId xmlns:a16="http://schemas.microsoft.com/office/drawing/2014/main" id="{00000000-0008-0000-0000-000009000000}"/>
            </a:ext>
          </a:extLst>
        </xdr:cNvPr>
        <xdr:cNvSpPr/>
      </xdr:nvSpPr>
      <xdr:spPr>
        <a:xfrm rot="5400000">
          <a:off x="11110912" y="27417714"/>
          <a:ext cx="295275" cy="552450"/>
        </a:xfrm>
        <a:prstGeom prst="homePlate">
          <a:avLst>
            <a:gd name="adj" fmla="val 50000"/>
          </a:avLst>
        </a:prstGeom>
        <a:solidFill>
          <a:schemeClr val="accent6"/>
        </a:solidFill>
        <a:ln w="25400" cap="flat" cmpd="sng">
          <a:solidFill>
            <a:schemeClr val="accent6">
              <a:lumMod val="50000"/>
            </a:scheme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438150</xdr:colOff>
      <xdr:row>57</xdr:row>
      <xdr:rowOff>0</xdr:rowOff>
    </xdr:from>
    <xdr:ext cx="552450" cy="333375"/>
    <xdr:sp macro="" textlink="">
      <xdr:nvSpPr>
        <xdr:cNvPr id="10" name="Shape 10">
          <a:extLst>
            <a:ext uri="{FF2B5EF4-FFF2-40B4-BE49-F238E27FC236}">
              <a16:creationId xmlns:a16="http://schemas.microsoft.com/office/drawing/2014/main" id="{00000000-0008-0000-0000-00000A000000}"/>
            </a:ext>
          </a:extLst>
        </xdr:cNvPr>
        <xdr:cNvSpPr txBox="1"/>
      </xdr:nvSpPr>
      <xdr:spPr>
        <a:xfrm>
          <a:off x="11072283" y="16281400"/>
          <a:ext cx="552450" cy="3333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lt1"/>
              </a:solidFill>
              <a:latin typeface="Calibri"/>
              <a:ea typeface="Calibri"/>
              <a:cs typeface="Calibri"/>
              <a:sym typeface="Calibri"/>
            </a:rPr>
            <a:t>Click</a:t>
          </a:r>
          <a:endParaRPr sz="1400"/>
        </a:p>
      </xdr:txBody>
    </xdr:sp>
    <xdr:clientData fLocksWithSheet="0"/>
  </xdr:oneCellAnchor>
  <xdr:oneCellAnchor>
    <xdr:from>
      <xdr:col>4</xdr:col>
      <xdr:colOff>438150</xdr:colOff>
      <xdr:row>80</xdr:row>
      <xdr:rowOff>0</xdr:rowOff>
    </xdr:from>
    <xdr:ext cx="552450" cy="333375"/>
    <xdr:sp macro="" textlink="">
      <xdr:nvSpPr>
        <xdr:cNvPr id="11" name="Shape 11">
          <a:extLst>
            <a:ext uri="{FF2B5EF4-FFF2-40B4-BE49-F238E27FC236}">
              <a16:creationId xmlns:a16="http://schemas.microsoft.com/office/drawing/2014/main" id="{00000000-0008-0000-0000-00000B000000}"/>
            </a:ext>
          </a:extLst>
        </xdr:cNvPr>
        <xdr:cNvSpPr txBox="1"/>
      </xdr:nvSpPr>
      <xdr:spPr>
        <a:xfrm>
          <a:off x="10953750" y="22221825"/>
          <a:ext cx="552450" cy="3333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lt1"/>
              </a:solidFill>
              <a:latin typeface="Calibri"/>
              <a:ea typeface="Calibri"/>
              <a:cs typeface="Calibri"/>
              <a:sym typeface="Calibri"/>
            </a:rPr>
            <a:t>Click</a:t>
          </a:r>
          <a:endParaRPr sz="1400"/>
        </a:p>
      </xdr:txBody>
    </xdr:sp>
    <xdr:clientData fLocksWithSheet="0"/>
  </xdr:oneCellAnchor>
  <xdr:oneCellAnchor>
    <xdr:from>
      <xdr:col>4</xdr:col>
      <xdr:colOff>466725</xdr:colOff>
      <xdr:row>98</xdr:row>
      <xdr:rowOff>51165</xdr:rowOff>
    </xdr:from>
    <xdr:ext cx="552450" cy="342900"/>
    <xdr:sp macro="" textlink="">
      <xdr:nvSpPr>
        <xdr:cNvPr id="12" name="Shape 12">
          <a:extLst>
            <a:ext uri="{FF2B5EF4-FFF2-40B4-BE49-F238E27FC236}">
              <a16:creationId xmlns:a16="http://schemas.microsoft.com/office/drawing/2014/main" id="{00000000-0008-0000-0000-00000C000000}"/>
            </a:ext>
          </a:extLst>
        </xdr:cNvPr>
        <xdr:cNvSpPr txBox="1"/>
      </xdr:nvSpPr>
      <xdr:spPr>
        <a:xfrm>
          <a:off x="10982325" y="27540315"/>
          <a:ext cx="552450" cy="3429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b="1">
              <a:solidFill>
                <a:schemeClr val="lt1"/>
              </a:solidFill>
              <a:latin typeface="Calibri"/>
              <a:ea typeface="Calibri"/>
              <a:cs typeface="Calibri"/>
              <a:sym typeface="Calibri"/>
            </a:rPr>
            <a:t>Click</a:t>
          </a:r>
          <a:endParaRPr sz="1400"/>
        </a:p>
      </xdr:txBody>
    </xdr:sp>
    <xdr:clientData fLocksWithSheet="0"/>
  </xdr:oneCellAnchor>
  <xdr:twoCellAnchor editAs="oneCell">
    <xdr:from>
      <xdr:col>0</xdr:col>
      <xdr:colOff>0</xdr:colOff>
      <xdr:row>0</xdr:row>
      <xdr:rowOff>0</xdr:rowOff>
    </xdr:from>
    <xdr:to>
      <xdr:col>1</xdr:col>
      <xdr:colOff>3243517</xdr:colOff>
      <xdr:row>2</xdr:row>
      <xdr:rowOff>813826</xdr:rowOff>
    </xdr:to>
    <xdr:pic>
      <xdr:nvPicPr>
        <xdr:cNvPr id="20" name="Picture 19">
          <a:extLst>
            <a:ext uri="{FF2B5EF4-FFF2-40B4-BE49-F238E27FC236}">
              <a16:creationId xmlns:a16="http://schemas.microsoft.com/office/drawing/2014/main" id="{E95DE113-6C6C-4676-B75E-E2B0E769D9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321203" cy="1173055"/>
        </a:xfrm>
        <a:prstGeom prst="rect">
          <a:avLst/>
        </a:prstGeom>
      </xdr:spPr>
    </xdr:pic>
    <xdr:clientData/>
  </xdr:twoCellAnchor>
  <xdr:twoCellAnchor editAs="oneCell">
    <xdr:from>
      <xdr:col>1</xdr:col>
      <xdr:colOff>77705</xdr:colOff>
      <xdr:row>8</xdr:row>
      <xdr:rowOff>26974</xdr:rowOff>
    </xdr:from>
    <xdr:to>
      <xdr:col>1</xdr:col>
      <xdr:colOff>782922</xdr:colOff>
      <xdr:row>11</xdr:row>
      <xdr:rowOff>620389</xdr:rowOff>
    </xdr:to>
    <xdr:pic>
      <xdr:nvPicPr>
        <xdr:cNvPr id="22" name="Picture 21">
          <a:extLst>
            <a:ext uri="{FF2B5EF4-FFF2-40B4-BE49-F238E27FC236}">
              <a16:creationId xmlns:a16="http://schemas.microsoft.com/office/drawing/2014/main" id="{E345B035-4BC6-4C5F-85CD-1A8F08C5DB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56643" y="1699328"/>
          <a:ext cx="705217" cy="2515274"/>
        </a:xfrm>
        <a:prstGeom prst="rect">
          <a:avLst/>
        </a:prstGeom>
      </xdr:spPr>
    </xdr:pic>
    <xdr:clientData/>
  </xdr:twoCellAnchor>
  <xdr:twoCellAnchor editAs="oneCell">
    <xdr:from>
      <xdr:col>0</xdr:col>
      <xdr:colOff>0</xdr:colOff>
      <xdr:row>29</xdr:row>
      <xdr:rowOff>401779</xdr:rowOff>
    </xdr:from>
    <xdr:to>
      <xdr:col>0</xdr:col>
      <xdr:colOff>1066667</xdr:colOff>
      <xdr:row>33</xdr:row>
      <xdr:rowOff>273439</xdr:rowOff>
    </xdr:to>
    <xdr:pic>
      <xdr:nvPicPr>
        <xdr:cNvPr id="34" name="Picture 33">
          <a:extLst>
            <a:ext uri="{FF2B5EF4-FFF2-40B4-BE49-F238E27FC236}">
              <a16:creationId xmlns:a16="http://schemas.microsoft.com/office/drawing/2014/main" id="{4E1E411B-02D6-4615-89C9-788933545F6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8298870"/>
          <a:ext cx="1066667" cy="1059047"/>
        </a:xfrm>
        <a:prstGeom prst="rect">
          <a:avLst/>
        </a:prstGeom>
      </xdr:spPr>
    </xdr:pic>
    <xdr:clientData/>
  </xdr:twoCellAnchor>
  <xdr:twoCellAnchor editAs="oneCell">
    <xdr:from>
      <xdr:col>0</xdr:col>
      <xdr:colOff>19050</xdr:colOff>
      <xdr:row>55</xdr:row>
      <xdr:rowOff>146506</xdr:rowOff>
    </xdr:from>
    <xdr:to>
      <xdr:col>0</xdr:col>
      <xdr:colOff>1060320</xdr:colOff>
      <xdr:row>60</xdr:row>
      <xdr:rowOff>31038</xdr:rowOff>
    </xdr:to>
    <xdr:pic>
      <xdr:nvPicPr>
        <xdr:cNvPr id="13" name="Picture 35">
          <a:extLst>
            <a:ext uri="{FF2B5EF4-FFF2-40B4-BE49-F238E27FC236}">
              <a16:creationId xmlns:a16="http://schemas.microsoft.com/office/drawing/2014/main" id="{908E7C8E-97E2-4273-8A8C-C5A3B879C28A}"/>
            </a:ext>
            <a:ext uri="{147F2762-F138-4A5C-976F-8EAC2B608ADB}">
              <a16:predDERef xmlns:a16="http://schemas.microsoft.com/office/drawing/2014/main" pred="{4E1E411B-02D6-4615-89C9-788933545F6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050" y="16367581"/>
          <a:ext cx="1041270" cy="1027532"/>
        </a:xfrm>
        <a:prstGeom prst="rect">
          <a:avLst/>
        </a:prstGeom>
      </xdr:spPr>
    </xdr:pic>
    <xdr:clientData/>
  </xdr:twoCellAnchor>
  <xdr:twoCellAnchor editAs="oneCell">
    <xdr:from>
      <xdr:col>0</xdr:col>
      <xdr:colOff>28575</xdr:colOff>
      <xdr:row>78</xdr:row>
      <xdr:rowOff>114300</xdr:rowOff>
    </xdr:from>
    <xdr:to>
      <xdr:col>0</xdr:col>
      <xdr:colOff>1069845</xdr:colOff>
      <xdr:row>81</xdr:row>
      <xdr:rowOff>259181</xdr:rowOff>
    </xdr:to>
    <xdr:pic>
      <xdr:nvPicPr>
        <xdr:cNvPr id="15" name="Picture 37">
          <a:extLst>
            <a:ext uri="{FF2B5EF4-FFF2-40B4-BE49-F238E27FC236}">
              <a16:creationId xmlns:a16="http://schemas.microsoft.com/office/drawing/2014/main" id="{FE5E6E9C-84D5-4D0A-A04F-79BFC74034B0}"/>
            </a:ext>
            <a:ext uri="{147F2762-F138-4A5C-976F-8EAC2B608ADB}">
              <a16:predDERef xmlns:a16="http://schemas.microsoft.com/office/drawing/2014/main" pred="{908E7C8E-97E2-4273-8A8C-C5A3B879C28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8575" y="21964650"/>
          <a:ext cx="1041270" cy="1021181"/>
        </a:xfrm>
        <a:prstGeom prst="rect">
          <a:avLst/>
        </a:prstGeom>
      </xdr:spPr>
    </xdr:pic>
    <xdr:clientData/>
  </xdr:twoCellAnchor>
  <xdr:twoCellAnchor editAs="oneCell">
    <xdr:from>
      <xdr:col>0</xdr:col>
      <xdr:colOff>136172</xdr:colOff>
      <xdr:row>97</xdr:row>
      <xdr:rowOff>85725</xdr:rowOff>
    </xdr:from>
    <xdr:to>
      <xdr:col>1</xdr:col>
      <xdr:colOff>4445</xdr:colOff>
      <xdr:row>99</xdr:row>
      <xdr:rowOff>310808</xdr:rowOff>
    </xdr:to>
    <xdr:pic>
      <xdr:nvPicPr>
        <xdr:cNvPr id="16" name="Picture 39">
          <a:extLst>
            <a:ext uri="{FF2B5EF4-FFF2-40B4-BE49-F238E27FC236}">
              <a16:creationId xmlns:a16="http://schemas.microsoft.com/office/drawing/2014/main" id="{C94C30A7-6425-464D-B2DB-B20EBF5FD720}"/>
            </a:ext>
            <a:ext uri="{147F2762-F138-4A5C-976F-8EAC2B608ADB}">
              <a16:predDERef xmlns:a16="http://schemas.microsoft.com/office/drawing/2014/main" pred="{FE5E6E9C-84D5-4D0A-A04F-79BFC74034B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36172" y="27517725"/>
          <a:ext cx="942693" cy="918503"/>
        </a:xfrm>
        <a:prstGeom prst="rect">
          <a:avLst/>
        </a:prstGeom>
      </xdr:spPr>
    </xdr:pic>
    <xdr:clientData/>
  </xdr:twoCellAnchor>
  <xdr:twoCellAnchor editAs="oneCell">
    <xdr:from>
      <xdr:col>0</xdr:col>
      <xdr:colOff>-1411</xdr:colOff>
      <xdr:row>116</xdr:row>
      <xdr:rowOff>81363</xdr:rowOff>
    </xdr:from>
    <xdr:to>
      <xdr:col>0</xdr:col>
      <xdr:colOff>992234</xdr:colOff>
      <xdr:row>121</xdr:row>
      <xdr:rowOff>54923</xdr:rowOff>
    </xdr:to>
    <xdr:pic>
      <xdr:nvPicPr>
        <xdr:cNvPr id="17" name="Picture 41">
          <a:extLst>
            <a:ext uri="{FF2B5EF4-FFF2-40B4-BE49-F238E27FC236}">
              <a16:creationId xmlns:a16="http://schemas.microsoft.com/office/drawing/2014/main" id="{A334FDEB-71DD-41EA-9E39-B6898F47D890}"/>
            </a:ext>
            <a:ext uri="{147F2762-F138-4A5C-976F-8EAC2B608ADB}">
              <a16:predDERef xmlns:a16="http://schemas.microsoft.com/office/drawing/2014/main" pred="{C94C30A7-6425-464D-B2DB-B20EBF5FD72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411" y="32466363"/>
          <a:ext cx="993645" cy="1032740"/>
        </a:xfrm>
        <a:prstGeom prst="rect">
          <a:avLst/>
        </a:prstGeom>
      </xdr:spPr>
    </xdr:pic>
    <xdr:clientData/>
  </xdr:twoCellAnchor>
  <xdr:twoCellAnchor editAs="oneCell">
    <xdr:from>
      <xdr:col>1</xdr:col>
      <xdr:colOff>2395185</xdr:colOff>
      <xdr:row>0</xdr:row>
      <xdr:rowOff>157842</xdr:rowOff>
    </xdr:from>
    <xdr:to>
      <xdr:col>1</xdr:col>
      <xdr:colOff>5424135</xdr:colOff>
      <xdr:row>2</xdr:row>
      <xdr:rowOff>696761</xdr:rowOff>
    </xdr:to>
    <xdr:pic>
      <xdr:nvPicPr>
        <xdr:cNvPr id="14" name="Picture 13">
          <a:extLst>
            <a:ext uri="{FF2B5EF4-FFF2-40B4-BE49-F238E27FC236}">
              <a16:creationId xmlns:a16="http://schemas.microsoft.com/office/drawing/2014/main" id="{8F000B14-B000-4E7E-8F5D-196DA870DA86}"/>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2841" t="40545" r="11625" b="37091"/>
        <a:stretch/>
      </xdr:blipFill>
      <xdr:spPr>
        <a:xfrm>
          <a:off x="3472871" y="157842"/>
          <a:ext cx="3028950" cy="8981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704850</xdr:colOff>
      <xdr:row>3</xdr:row>
      <xdr:rowOff>0</xdr:rowOff>
    </xdr:from>
    <xdr:ext cx="6248400" cy="514350"/>
    <xdr:sp macro="" textlink="">
      <xdr:nvSpPr>
        <xdr:cNvPr id="13" name="Shape 13">
          <a:extLst>
            <a:ext uri="{FF2B5EF4-FFF2-40B4-BE49-F238E27FC236}">
              <a16:creationId xmlns:a16="http://schemas.microsoft.com/office/drawing/2014/main" id="{00000000-0008-0000-0200-00000D000000}"/>
            </a:ext>
          </a:extLst>
        </xdr:cNvPr>
        <xdr:cNvSpPr txBox="1"/>
      </xdr:nvSpPr>
      <xdr:spPr>
        <a:xfrm>
          <a:off x="2226563" y="3527588"/>
          <a:ext cx="6238875" cy="504825"/>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800" b="1">
              <a:solidFill>
                <a:srgbClr val="00675A"/>
              </a:solidFill>
              <a:latin typeface="Avenir"/>
              <a:ea typeface="Avenir"/>
              <a:cs typeface="Avenir"/>
              <a:sym typeface="Avenir"/>
            </a:rPr>
            <a:t>Sustainable</a:t>
          </a:r>
          <a:r>
            <a:rPr lang="en-US" sz="2800" b="1">
              <a:solidFill>
                <a:srgbClr val="003095"/>
              </a:solidFill>
              <a:latin typeface="Avenir"/>
              <a:ea typeface="Avenir"/>
              <a:cs typeface="Avenir"/>
              <a:sym typeface="Avenir"/>
            </a:rPr>
            <a:t> Event </a:t>
          </a:r>
          <a:r>
            <a:rPr lang="en-US" sz="2800" b="1">
              <a:solidFill>
                <a:srgbClr val="00675A"/>
              </a:solidFill>
              <a:latin typeface="Avenir"/>
              <a:ea typeface="Avenir"/>
              <a:cs typeface="Arial" panose="020B0604020202020204" pitchFamily="34" charset="0"/>
              <a:sym typeface="Avenir"/>
            </a:rPr>
            <a:t>Certification</a:t>
          </a:r>
          <a:r>
            <a:rPr lang="en-US" sz="2800" b="1">
              <a:solidFill>
                <a:srgbClr val="7F7F7F"/>
              </a:solidFill>
              <a:latin typeface="Avenir"/>
              <a:ea typeface="Avenir"/>
              <a:cs typeface="Avenir"/>
              <a:sym typeface="Avenir"/>
            </a:rPr>
            <a:t> </a:t>
          </a:r>
          <a:r>
            <a:rPr lang="en-US" sz="1800" b="1">
              <a:solidFill>
                <a:srgbClr val="003095"/>
              </a:solidFill>
              <a:latin typeface="Avenir"/>
              <a:ea typeface="Avenir"/>
              <a:cs typeface="Avenir"/>
              <a:sym typeface="Avenir"/>
            </a:rPr>
            <a:t>V.1</a:t>
          </a:r>
          <a:endParaRPr sz="1400" b="1">
            <a:solidFill>
              <a:srgbClr val="003095"/>
            </a:solidFill>
          </a:endParaRPr>
        </a:p>
      </xdr:txBody>
    </xdr:sp>
    <xdr:clientData fLocksWithSheet="0"/>
  </xdr:oneCellAnchor>
  <xdr:twoCellAnchor editAs="oneCell">
    <xdr:from>
      <xdr:col>0</xdr:col>
      <xdr:colOff>10885</xdr:colOff>
      <xdr:row>0</xdr:row>
      <xdr:rowOff>10885</xdr:rowOff>
    </xdr:from>
    <xdr:to>
      <xdr:col>2</xdr:col>
      <xdr:colOff>2797202</xdr:colOff>
      <xdr:row>3</xdr:row>
      <xdr:rowOff>30054</xdr:rowOff>
    </xdr:to>
    <xdr:pic>
      <xdr:nvPicPr>
        <xdr:cNvPr id="7" name="Picture 6">
          <a:extLst>
            <a:ext uri="{FF2B5EF4-FFF2-40B4-BE49-F238E27FC236}">
              <a16:creationId xmlns:a16="http://schemas.microsoft.com/office/drawing/2014/main" id="{E0C5905E-863D-44CC-A952-4DCD587903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 y="10885"/>
          <a:ext cx="4321203" cy="1173055"/>
        </a:xfrm>
        <a:prstGeom prst="rect">
          <a:avLst/>
        </a:prstGeom>
      </xdr:spPr>
    </xdr:pic>
    <xdr:clientData/>
  </xdr:twoCellAnchor>
  <xdr:twoCellAnchor editAs="oneCell">
    <xdr:from>
      <xdr:col>2</xdr:col>
      <xdr:colOff>1948870</xdr:colOff>
      <xdr:row>1</xdr:row>
      <xdr:rowOff>59870</xdr:rowOff>
    </xdr:from>
    <xdr:to>
      <xdr:col>2</xdr:col>
      <xdr:colOff>4977820</xdr:colOff>
      <xdr:row>2</xdr:row>
      <xdr:rowOff>108932</xdr:rowOff>
    </xdr:to>
    <xdr:pic>
      <xdr:nvPicPr>
        <xdr:cNvPr id="8" name="Picture 7">
          <a:extLst>
            <a:ext uri="{FF2B5EF4-FFF2-40B4-BE49-F238E27FC236}">
              <a16:creationId xmlns:a16="http://schemas.microsoft.com/office/drawing/2014/main" id="{EFAFE454-C695-4C0C-BF87-FCDBFF3FC1F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841" t="40545" r="11625" b="37091"/>
        <a:stretch/>
      </xdr:blipFill>
      <xdr:spPr>
        <a:xfrm>
          <a:off x="3483756" y="168727"/>
          <a:ext cx="3028950" cy="8981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710630</xdr:colOff>
      <xdr:row>3</xdr:row>
      <xdr:rowOff>25685</xdr:rowOff>
    </xdr:from>
    <xdr:ext cx="6248400" cy="514350"/>
    <xdr:sp macro="" textlink="">
      <xdr:nvSpPr>
        <xdr:cNvPr id="5" name="Shape 13">
          <a:extLst>
            <a:ext uri="{FF2B5EF4-FFF2-40B4-BE49-F238E27FC236}">
              <a16:creationId xmlns:a16="http://schemas.microsoft.com/office/drawing/2014/main" id="{97A394ED-FB40-4C3D-A312-B0AB74D60C8E}"/>
            </a:ext>
          </a:extLst>
        </xdr:cNvPr>
        <xdr:cNvSpPr txBox="1"/>
      </xdr:nvSpPr>
      <xdr:spPr>
        <a:xfrm>
          <a:off x="710630" y="625011"/>
          <a:ext cx="6248400" cy="51435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800" b="1">
              <a:solidFill>
                <a:srgbClr val="00675A"/>
              </a:solidFill>
              <a:latin typeface="Avenir"/>
              <a:ea typeface="Avenir"/>
              <a:cs typeface="Avenir"/>
              <a:sym typeface="Avenir"/>
            </a:rPr>
            <a:t>Sustainable</a:t>
          </a:r>
          <a:r>
            <a:rPr lang="en-US" sz="2800" b="1">
              <a:solidFill>
                <a:srgbClr val="003095"/>
              </a:solidFill>
              <a:latin typeface="Avenir"/>
              <a:ea typeface="Avenir"/>
              <a:cs typeface="Avenir"/>
              <a:sym typeface="Avenir"/>
            </a:rPr>
            <a:t> Event </a:t>
          </a:r>
          <a:r>
            <a:rPr lang="en-US" sz="2800" b="1">
              <a:solidFill>
                <a:srgbClr val="00675A"/>
              </a:solidFill>
              <a:latin typeface="Avenir"/>
              <a:ea typeface="Avenir"/>
              <a:cs typeface="Arial" panose="020B0604020202020204" pitchFamily="34" charset="0"/>
              <a:sym typeface="Avenir"/>
            </a:rPr>
            <a:t>Certification</a:t>
          </a:r>
          <a:r>
            <a:rPr lang="en-US" sz="2800" b="1">
              <a:solidFill>
                <a:srgbClr val="7F7F7F"/>
              </a:solidFill>
              <a:latin typeface="Avenir"/>
              <a:ea typeface="Avenir"/>
              <a:cs typeface="Avenir"/>
              <a:sym typeface="Avenir"/>
            </a:rPr>
            <a:t> </a:t>
          </a:r>
          <a:r>
            <a:rPr lang="en-US" sz="1800" b="1">
              <a:solidFill>
                <a:srgbClr val="003095"/>
              </a:solidFill>
              <a:latin typeface="Avenir"/>
              <a:ea typeface="Avenir"/>
              <a:cs typeface="Avenir"/>
              <a:sym typeface="Avenir"/>
            </a:rPr>
            <a:t>V.1</a:t>
          </a:r>
          <a:endParaRPr sz="1400" b="1">
            <a:solidFill>
              <a:srgbClr val="003095"/>
            </a:solidFill>
          </a:endParaRPr>
        </a:p>
      </xdr:txBody>
    </xdr:sp>
    <xdr:clientData fLocksWithSheet="0"/>
  </xdr:oneCellAnchor>
  <xdr:twoCellAnchor editAs="oneCell">
    <xdr:from>
      <xdr:col>0</xdr:col>
      <xdr:colOff>8561</xdr:colOff>
      <xdr:row>0</xdr:row>
      <xdr:rowOff>8558</xdr:rowOff>
    </xdr:from>
    <xdr:to>
      <xdr:col>2</xdr:col>
      <xdr:colOff>2797202</xdr:colOff>
      <xdr:row>3</xdr:row>
      <xdr:rowOff>16475</xdr:rowOff>
    </xdr:to>
    <xdr:pic>
      <xdr:nvPicPr>
        <xdr:cNvPr id="6" name="Picture 5">
          <a:extLst>
            <a:ext uri="{FF2B5EF4-FFF2-40B4-BE49-F238E27FC236}">
              <a16:creationId xmlns:a16="http://schemas.microsoft.com/office/drawing/2014/main" id="{0846B7A4-B38B-4CB8-A867-14616AE38B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1" y="8558"/>
          <a:ext cx="4321203" cy="1173055"/>
        </a:xfrm>
        <a:prstGeom prst="rect">
          <a:avLst/>
        </a:prstGeom>
      </xdr:spPr>
    </xdr:pic>
    <xdr:clientData/>
  </xdr:twoCellAnchor>
  <xdr:twoCellAnchor editAs="oneCell">
    <xdr:from>
      <xdr:col>2</xdr:col>
      <xdr:colOff>1948870</xdr:colOff>
      <xdr:row>0</xdr:row>
      <xdr:rowOff>166400</xdr:rowOff>
    </xdr:from>
    <xdr:to>
      <xdr:col>2</xdr:col>
      <xdr:colOff>4977820</xdr:colOff>
      <xdr:row>2</xdr:row>
      <xdr:rowOff>114188</xdr:rowOff>
    </xdr:to>
    <xdr:pic>
      <xdr:nvPicPr>
        <xdr:cNvPr id="7" name="Picture 6">
          <a:extLst>
            <a:ext uri="{FF2B5EF4-FFF2-40B4-BE49-F238E27FC236}">
              <a16:creationId xmlns:a16="http://schemas.microsoft.com/office/drawing/2014/main" id="{79FC118F-D74B-4BF9-A107-389AC7E03F4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841" t="40545" r="11625" b="37091"/>
        <a:stretch/>
      </xdr:blipFill>
      <xdr:spPr>
        <a:xfrm>
          <a:off x="3481432" y="166400"/>
          <a:ext cx="3028950" cy="8981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746760</xdr:colOff>
      <xdr:row>3</xdr:row>
      <xdr:rowOff>68580</xdr:rowOff>
    </xdr:from>
    <xdr:ext cx="6248400" cy="514350"/>
    <xdr:sp macro="" textlink="">
      <xdr:nvSpPr>
        <xdr:cNvPr id="5" name="Shape 13">
          <a:extLst>
            <a:ext uri="{FF2B5EF4-FFF2-40B4-BE49-F238E27FC236}">
              <a16:creationId xmlns:a16="http://schemas.microsoft.com/office/drawing/2014/main" id="{539792B1-6D06-484B-923E-844C4E5CE089}"/>
            </a:ext>
          </a:extLst>
        </xdr:cNvPr>
        <xdr:cNvSpPr txBox="1"/>
      </xdr:nvSpPr>
      <xdr:spPr>
        <a:xfrm>
          <a:off x="746760" y="670560"/>
          <a:ext cx="6248400" cy="51435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800" b="1">
              <a:solidFill>
                <a:srgbClr val="00675A"/>
              </a:solidFill>
              <a:latin typeface="Avenir"/>
              <a:ea typeface="Avenir"/>
              <a:cs typeface="Avenir"/>
              <a:sym typeface="Avenir"/>
            </a:rPr>
            <a:t>Sustainable</a:t>
          </a:r>
          <a:r>
            <a:rPr lang="en-US" sz="2800" b="1">
              <a:solidFill>
                <a:srgbClr val="003095"/>
              </a:solidFill>
              <a:latin typeface="Avenir"/>
              <a:ea typeface="Avenir"/>
              <a:cs typeface="Avenir"/>
              <a:sym typeface="Avenir"/>
            </a:rPr>
            <a:t> Event </a:t>
          </a:r>
          <a:r>
            <a:rPr lang="en-US" sz="2800" b="1">
              <a:solidFill>
                <a:srgbClr val="00675A"/>
              </a:solidFill>
              <a:latin typeface="Avenir"/>
              <a:ea typeface="Avenir"/>
              <a:cs typeface="Arial" panose="020B0604020202020204" pitchFamily="34" charset="0"/>
              <a:sym typeface="Avenir"/>
            </a:rPr>
            <a:t>Certification</a:t>
          </a:r>
          <a:r>
            <a:rPr lang="en-US" sz="2800" b="1">
              <a:solidFill>
                <a:srgbClr val="7F7F7F"/>
              </a:solidFill>
              <a:latin typeface="Avenir"/>
              <a:ea typeface="Avenir"/>
              <a:cs typeface="Avenir"/>
              <a:sym typeface="Avenir"/>
            </a:rPr>
            <a:t> </a:t>
          </a:r>
          <a:r>
            <a:rPr lang="en-US" sz="1800" b="1">
              <a:solidFill>
                <a:srgbClr val="003095"/>
              </a:solidFill>
              <a:latin typeface="Avenir"/>
              <a:ea typeface="Avenir"/>
              <a:cs typeface="Avenir"/>
              <a:sym typeface="Avenir"/>
            </a:rPr>
            <a:t>V.1</a:t>
          </a:r>
          <a:endParaRPr sz="1400" b="1">
            <a:solidFill>
              <a:srgbClr val="003095"/>
            </a:solidFill>
          </a:endParaRPr>
        </a:p>
      </xdr:txBody>
    </xdr:sp>
    <xdr:clientData fLocksWithSheet="0"/>
  </xdr:oneCellAnchor>
  <xdr:twoCellAnchor editAs="oneCell">
    <xdr:from>
      <xdr:col>0</xdr:col>
      <xdr:colOff>0</xdr:colOff>
      <xdr:row>0</xdr:row>
      <xdr:rowOff>7620</xdr:rowOff>
    </xdr:from>
    <xdr:to>
      <xdr:col>2</xdr:col>
      <xdr:colOff>2789583</xdr:colOff>
      <xdr:row>3</xdr:row>
      <xdr:rowOff>9372</xdr:rowOff>
    </xdr:to>
    <xdr:pic>
      <xdr:nvPicPr>
        <xdr:cNvPr id="6" name="Picture 5">
          <a:extLst>
            <a:ext uri="{FF2B5EF4-FFF2-40B4-BE49-F238E27FC236}">
              <a16:creationId xmlns:a16="http://schemas.microsoft.com/office/drawing/2014/main" id="{0A8C82E6-F7C5-4348-A4BE-94E7A58C1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
          <a:ext cx="4321203" cy="1173055"/>
        </a:xfrm>
        <a:prstGeom prst="rect">
          <a:avLst/>
        </a:prstGeom>
      </xdr:spPr>
    </xdr:pic>
    <xdr:clientData/>
  </xdr:twoCellAnchor>
  <xdr:twoCellAnchor editAs="oneCell">
    <xdr:from>
      <xdr:col>2</xdr:col>
      <xdr:colOff>1941251</xdr:colOff>
      <xdr:row>0</xdr:row>
      <xdr:rowOff>165462</xdr:rowOff>
    </xdr:from>
    <xdr:to>
      <xdr:col>2</xdr:col>
      <xdr:colOff>4970201</xdr:colOff>
      <xdr:row>2</xdr:row>
      <xdr:rowOff>88250</xdr:rowOff>
    </xdr:to>
    <xdr:pic>
      <xdr:nvPicPr>
        <xdr:cNvPr id="7" name="Picture 6">
          <a:extLst>
            <a:ext uri="{FF2B5EF4-FFF2-40B4-BE49-F238E27FC236}">
              <a16:creationId xmlns:a16="http://schemas.microsoft.com/office/drawing/2014/main" id="{AA324526-C684-44CE-AF66-12C80218898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841" t="40545" r="11625" b="37091"/>
        <a:stretch/>
      </xdr:blipFill>
      <xdr:spPr>
        <a:xfrm>
          <a:off x="3472871" y="165462"/>
          <a:ext cx="3028950" cy="8981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754380</xdr:colOff>
      <xdr:row>4</xdr:row>
      <xdr:rowOff>7620</xdr:rowOff>
    </xdr:from>
    <xdr:ext cx="6248400" cy="514350"/>
    <xdr:sp macro="" textlink="">
      <xdr:nvSpPr>
        <xdr:cNvPr id="5" name="Shape 13">
          <a:extLst>
            <a:ext uri="{FF2B5EF4-FFF2-40B4-BE49-F238E27FC236}">
              <a16:creationId xmlns:a16="http://schemas.microsoft.com/office/drawing/2014/main" id="{E8ED88C7-3A66-40E3-8892-20523AEBF837}"/>
            </a:ext>
          </a:extLst>
        </xdr:cNvPr>
        <xdr:cNvSpPr txBox="1"/>
      </xdr:nvSpPr>
      <xdr:spPr>
        <a:xfrm>
          <a:off x="754380" y="800100"/>
          <a:ext cx="6248400" cy="514350"/>
        </a:xfrm>
        <a:prstGeom prst="rect">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800" b="1">
              <a:solidFill>
                <a:srgbClr val="00675A"/>
              </a:solidFill>
              <a:latin typeface="Avenir"/>
              <a:ea typeface="Avenir"/>
              <a:cs typeface="Avenir"/>
              <a:sym typeface="Avenir"/>
            </a:rPr>
            <a:t>Sustainable</a:t>
          </a:r>
          <a:r>
            <a:rPr lang="en-US" sz="2800" b="1">
              <a:solidFill>
                <a:srgbClr val="003095"/>
              </a:solidFill>
              <a:latin typeface="Avenir"/>
              <a:ea typeface="Avenir"/>
              <a:cs typeface="Avenir"/>
              <a:sym typeface="Avenir"/>
            </a:rPr>
            <a:t> Event </a:t>
          </a:r>
          <a:r>
            <a:rPr lang="en-US" sz="2800" b="1">
              <a:solidFill>
                <a:srgbClr val="00675A"/>
              </a:solidFill>
              <a:latin typeface="Avenir"/>
              <a:ea typeface="Avenir"/>
              <a:cs typeface="Arial" panose="020B0604020202020204" pitchFamily="34" charset="0"/>
              <a:sym typeface="Avenir"/>
            </a:rPr>
            <a:t>Certification</a:t>
          </a:r>
          <a:r>
            <a:rPr lang="en-US" sz="2800" b="1">
              <a:solidFill>
                <a:srgbClr val="7F7F7F"/>
              </a:solidFill>
              <a:latin typeface="Avenir"/>
              <a:ea typeface="Avenir"/>
              <a:cs typeface="Avenir"/>
              <a:sym typeface="Avenir"/>
            </a:rPr>
            <a:t> </a:t>
          </a:r>
          <a:r>
            <a:rPr lang="en-US" sz="1800" b="1">
              <a:solidFill>
                <a:srgbClr val="003095"/>
              </a:solidFill>
              <a:latin typeface="Avenir"/>
              <a:ea typeface="Avenir"/>
              <a:cs typeface="Avenir"/>
              <a:sym typeface="Avenir"/>
            </a:rPr>
            <a:t>V.1</a:t>
          </a:r>
          <a:endParaRPr sz="1400" b="1">
            <a:solidFill>
              <a:srgbClr val="003095"/>
            </a:solidFill>
          </a:endParaRPr>
        </a:p>
      </xdr:txBody>
    </xdr:sp>
    <xdr:clientData fLocksWithSheet="0"/>
  </xdr:oneCellAnchor>
  <xdr:twoCellAnchor editAs="oneCell">
    <xdr:from>
      <xdr:col>0</xdr:col>
      <xdr:colOff>0</xdr:colOff>
      <xdr:row>0</xdr:row>
      <xdr:rowOff>0</xdr:rowOff>
    </xdr:from>
    <xdr:to>
      <xdr:col>2</xdr:col>
      <xdr:colOff>2787678</xdr:colOff>
      <xdr:row>4</xdr:row>
      <xdr:rowOff>20530</xdr:rowOff>
    </xdr:to>
    <xdr:pic>
      <xdr:nvPicPr>
        <xdr:cNvPr id="6" name="Picture 5">
          <a:extLst>
            <a:ext uri="{FF2B5EF4-FFF2-40B4-BE49-F238E27FC236}">
              <a16:creationId xmlns:a16="http://schemas.microsoft.com/office/drawing/2014/main" id="{7974DA40-897C-48B8-9711-9F081F06DE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21203" cy="1173055"/>
        </a:xfrm>
        <a:prstGeom prst="rect">
          <a:avLst/>
        </a:prstGeom>
      </xdr:spPr>
    </xdr:pic>
    <xdr:clientData/>
  </xdr:twoCellAnchor>
  <xdr:twoCellAnchor editAs="oneCell">
    <xdr:from>
      <xdr:col>2</xdr:col>
      <xdr:colOff>1939346</xdr:colOff>
      <xdr:row>0</xdr:row>
      <xdr:rowOff>157842</xdr:rowOff>
    </xdr:from>
    <xdr:to>
      <xdr:col>2</xdr:col>
      <xdr:colOff>4968296</xdr:colOff>
      <xdr:row>3</xdr:row>
      <xdr:rowOff>93965</xdr:rowOff>
    </xdr:to>
    <xdr:pic>
      <xdr:nvPicPr>
        <xdr:cNvPr id="7" name="Picture 6">
          <a:extLst>
            <a:ext uri="{FF2B5EF4-FFF2-40B4-BE49-F238E27FC236}">
              <a16:creationId xmlns:a16="http://schemas.microsoft.com/office/drawing/2014/main" id="{EB634DD4-3BE7-4349-A72B-663EB8E33F0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841" t="40545" r="11625" b="37091"/>
        <a:stretch/>
      </xdr:blipFill>
      <xdr:spPr>
        <a:xfrm>
          <a:off x="3472871" y="157842"/>
          <a:ext cx="3028950" cy="8981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03:G117" headerRowDxfId="44" dataDxfId="43" totalsRowDxfId="42">
  <tableColumns count="6">
    <tableColumn id="1" xr3:uid="{00000000-0010-0000-0000-000001000000}" name="ACTION" dataDxfId="41"/>
    <tableColumn id="2" xr3:uid="{00000000-0010-0000-0000-000002000000}" name="YOUR ANSWER" dataDxfId="40"/>
    <tableColumn id="3" xr3:uid="{00000000-0010-0000-0000-000003000000}" name="SCORE" dataDxfId="39"/>
    <tableColumn id="4" xr3:uid="{00000000-0010-0000-0000-000004000000}" name="AVAILABLE POINTS" dataDxfId="38"/>
    <tableColumn id="5" xr3:uid="{00000000-0010-0000-0000-000005000000}" name="RESOURCES" dataDxfId="37"/>
    <tableColumn id="6" xr3:uid="{46D1124F-E019-408D-BE2D-0111361CE5FF}" name="Column1" dataDxfId="36" totalsRowDxfId="35"/>
  </tableColumns>
  <tableStyleInfo name="Certification Checklist-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139:E145" headerRowDxfId="34" dataDxfId="33" totalsRowDxfId="32">
  <tableColumns count="3">
    <tableColumn id="1" xr3:uid="{00000000-0010-0000-0100-000001000000}" name="SCORE" dataDxfId="31"/>
    <tableColumn id="2" xr3:uid="{00000000-0010-0000-0100-000002000000}" name="TOTAL  APPLICABLE POINTS" dataDxfId="30"/>
    <tableColumn id="3" xr3:uid="{00000000-0010-0000-0100-000003000000}" name="TOTAL POSSIBLE POINTS" dataDxfId="29"/>
  </tableColumns>
  <tableStyleInfo name="Certification Checklist-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B35:G56" headerRowDxfId="28" dataDxfId="27" totalsRowDxfId="26">
  <autoFilter ref="B35:G56" xr:uid="{00000000-000C-0000-FFFF-FFFF02000000}"/>
  <tableColumns count="6">
    <tableColumn id="1" xr3:uid="{00000000-0010-0000-0200-000001000000}" name="ACTION" dataDxfId="25"/>
    <tableColumn id="2" xr3:uid="{00000000-0010-0000-0200-000002000000}" name="YOUR ANSWER" dataDxfId="24"/>
    <tableColumn id="3" xr3:uid="{00000000-0010-0000-0200-000003000000}" name="SCORE" dataDxfId="23"/>
    <tableColumn id="4" xr3:uid="{00000000-0010-0000-0200-000004000000}" name="AVAILABLE POINTS" dataDxfId="22"/>
    <tableColumn id="5" xr3:uid="{00000000-0010-0000-0200-000005000000}" name="RESOURCES" dataDxfId="21"/>
    <tableColumn id="6" xr3:uid="{417AF0CC-BEDD-420E-A7B9-A9A4E2A27B99}" name="Column1" dataDxfId="20" totalsRowDxfId="19"/>
  </tableColumns>
  <tableStyleInfo name="Certification Checklist-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B63:G79" headerRowDxfId="18" dataDxfId="17" totalsRowDxfId="16">
  <tableColumns count="6">
    <tableColumn id="1" xr3:uid="{00000000-0010-0000-0300-000001000000}" name="ACTION" dataDxfId="15"/>
    <tableColumn id="2" xr3:uid="{00000000-0010-0000-0300-000002000000}" name="YOUR ANSWER" dataDxfId="14"/>
    <tableColumn id="3" xr3:uid="{00000000-0010-0000-0300-000003000000}" name="SCORE" dataDxfId="13"/>
    <tableColumn id="4" xr3:uid="{00000000-0010-0000-0300-000004000000}" name="AVAILABLE POINTS" dataDxfId="12"/>
    <tableColumn id="5" xr3:uid="{00000000-0010-0000-0300-000005000000}" name="RESOURCES" dataDxfId="11"/>
    <tableColumn id="6" xr3:uid="{C45C7772-5788-44C5-B233-16A179F516A3}" name="Column1" dataDxfId="10"/>
  </tableColumns>
  <tableStyleInfo name="Certification Checklist-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B85:G97" headerRowDxfId="9" dataDxfId="8" totalsRowDxfId="7">
  <tableColumns count="6">
    <tableColumn id="1" xr3:uid="{00000000-0010-0000-0400-000001000000}" name="ACTION" dataDxfId="6"/>
    <tableColumn id="2" xr3:uid="{00000000-0010-0000-0400-000002000000}" name="YOUR ANSWER" dataDxfId="5"/>
    <tableColumn id="3" xr3:uid="{00000000-0010-0000-0400-000003000000}" name="SCORE" dataDxfId="4"/>
    <tableColumn id="4" xr3:uid="{00000000-0010-0000-0400-000004000000}" name="AVAILABLE POINTS" dataDxfId="3"/>
    <tableColumn id="5" xr3:uid="{00000000-0010-0000-0400-000005000000}" name="Resources" dataDxfId="2"/>
    <tableColumn id="6" xr3:uid="{19079232-7396-4437-B0B9-C375CCF39B30}" name="Column1" dataDxfId="1" totalsRowDxfId="0"/>
  </tableColumns>
  <tableStyleInfo name="Certification Checklist-style 5"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mailto:operational-greenhub@utwente.nl?subject=SustainableEvent%20Certification%20Checklist" TargetMode="External"/><Relationship Id="rId1" Type="http://schemas.openxmlformats.org/officeDocument/2006/relationships/hyperlink" Target="https://www.utwente.nl/en/sustainability/green-hub-twente/for-associations/"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hyperlink" Target="http://guidebook.com/" TargetMode="External"/><Relationship Id="rId2" Type="http://schemas.openxmlformats.org/officeDocument/2006/relationships/hyperlink" Target="https://su.utwente.nl/en/union-services/associations/led-screens/" TargetMode="External"/><Relationship Id="rId1" Type="http://schemas.openxmlformats.org/officeDocument/2006/relationships/hyperlink" Target="mailto:operational-greenhub@utwente.nl?subject=Question%20about%20Sustainable%20Event%20Certification"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fairtrade.net/about/fairtrade-marks" TargetMode="External"/><Relationship Id="rId2" Type="http://schemas.openxmlformats.org/officeDocument/2006/relationships/hyperlink" Target="https://ec.europa.eu/info/food-farming-fisheries/farming/organic-farming/organic-logo_en" TargetMode="External"/><Relationship Id="rId1" Type="http://schemas.openxmlformats.org/officeDocument/2006/relationships/hyperlink" Target="mailto:operational-greenhub@utwente.nl?subject=Question%20about%20Sustainable%20Event%20Certification" TargetMode="External"/><Relationship Id="rId5" Type="http://schemas.openxmlformats.org/officeDocument/2006/relationships/drawing" Target="../drawings/drawing3.xml"/><Relationship Id="rId4" Type="http://schemas.openxmlformats.org/officeDocument/2006/relationships/hyperlink" Target="http://pubs.acs.org/doi/pdf/10.1021/es702969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orldlandtrust.org/eco-services/offsetting/individuals" TargetMode="External"/><Relationship Id="rId1" Type="http://schemas.openxmlformats.org/officeDocument/2006/relationships/hyperlink" Target="mailto:operational-greenhub@utwente.nl?subject=Question%20about%20Sustainable%20Event%20Certification"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operational-greenhub@utwente.nl?subject=Question%20about%20Sustainable%20Event%20Cert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C0C0C"/>
  </sheetPr>
  <dimension ref="A1:AI982"/>
  <sheetViews>
    <sheetView showGridLines="0" tabSelected="1" topLeftCell="A26" zoomScale="80" zoomScaleNormal="80" workbookViewId="0">
      <selection activeCell="C37" sqref="C37"/>
    </sheetView>
  </sheetViews>
  <sheetFormatPr baseColWidth="10" defaultColWidth="11.140625" defaultRowHeight="15" customHeight="1"/>
  <cols>
    <col min="1" max="1" width="12.85546875" style="13" customWidth="1"/>
    <col min="2" max="2" width="96.85546875" style="13" customWidth="1"/>
    <col min="3" max="3" width="47" style="13" customWidth="1"/>
    <col min="4" max="4" width="14.85546875" style="13" customWidth="1"/>
    <col min="5" max="5" width="17.85546875" style="13" customWidth="1"/>
    <col min="6" max="6" width="19.42578125" style="13" hidden="1" customWidth="1"/>
    <col min="7" max="7" width="8.85546875" style="13" customWidth="1"/>
    <col min="8" max="8" width="11.85546875" style="13" customWidth="1"/>
    <col min="9" max="26" width="8.85546875" style="13" customWidth="1"/>
    <col min="27" max="16384" width="11.140625" style="13"/>
  </cols>
  <sheetData>
    <row r="1" spans="1:10" ht="15.75" customHeight="1">
      <c r="A1" s="10"/>
      <c r="B1" s="10"/>
      <c r="C1" s="235"/>
      <c r="D1" s="235"/>
      <c r="E1" s="235"/>
      <c r="F1" s="10"/>
      <c r="G1" s="12" t="s">
        <v>0</v>
      </c>
      <c r="H1" s="10"/>
      <c r="I1" s="10"/>
      <c r="J1" s="10"/>
    </row>
    <row r="2" spans="1:10" ht="12.75" customHeight="1">
      <c r="A2" s="14"/>
      <c r="B2" s="15"/>
      <c r="C2" s="15"/>
      <c r="D2" s="15"/>
      <c r="E2" s="15"/>
      <c r="F2" s="10"/>
      <c r="G2" s="12"/>
      <c r="H2" s="10"/>
      <c r="I2" s="10"/>
      <c r="J2" s="10"/>
    </row>
    <row r="3" spans="1:10" ht="81" customHeight="1">
      <c r="A3" s="14"/>
      <c r="B3" s="15"/>
      <c r="C3" s="15"/>
      <c r="D3" s="15"/>
      <c r="E3" s="15"/>
      <c r="F3" s="10"/>
      <c r="G3" s="12"/>
      <c r="H3" s="10"/>
      <c r="I3" s="10"/>
      <c r="J3" s="10"/>
    </row>
    <row r="4" spans="1:10" ht="1.5" customHeight="1">
      <c r="A4" s="14"/>
      <c r="B4" s="15"/>
      <c r="C4" s="15"/>
      <c r="D4" s="15"/>
      <c r="E4" s="15"/>
      <c r="F4" s="10"/>
      <c r="G4" s="12"/>
      <c r="H4" s="10"/>
      <c r="I4" s="10"/>
      <c r="J4" s="10"/>
    </row>
    <row r="5" spans="1:10" ht="24" customHeight="1">
      <c r="A5" s="14"/>
      <c r="B5" s="260" t="s">
        <v>1</v>
      </c>
      <c r="C5" s="261"/>
      <c r="D5" s="262"/>
      <c r="E5" s="263"/>
      <c r="F5" s="10"/>
      <c r="G5" s="12"/>
      <c r="H5" s="10"/>
      <c r="I5" s="10"/>
      <c r="J5" s="10"/>
    </row>
    <row r="6" spans="1:10" ht="33.75" customHeight="1">
      <c r="A6" s="14"/>
      <c r="B6" s="261"/>
      <c r="C6" s="261"/>
      <c r="D6" s="263"/>
      <c r="E6" s="263"/>
      <c r="F6" s="10"/>
      <c r="G6" s="12"/>
      <c r="H6" s="10"/>
      <c r="I6" s="10"/>
      <c r="J6" s="10"/>
    </row>
    <row r="7" spans="1:10" ht="28.5" customHeight="1">
      <c r="A7" s="14"/>
      <c r="B7" s="74" t="s">
        <v>2</v>
      </c>
      <c r="C7" s="14"/>
      <c r="D7" s="14"/>
      <c r="E7" s="14"/>
      <c r="F7" s="10"/>
      <c r="G7" s="12"/>
      <c r="H7" s="10"/>
      <c r="I7" s="10"/>
      <c r="J7" s="10"/>
    </row>
    <row r="8" spans="1:10" ht="15.5" customHeight="1">
      <c r="A8" s="14"/>
      <c r="B8" s="74"/>
      <c r="C8" s="14"/>
      <c r="D8" s="14"/>
      <c r="E8" s="14"/>
      <c r="F8" s="10"/>
      <c r="G8" s="12"/>
      <c r="H8" s="10"/>
      <c r="I8" s="10"/>
      <c r="J8" s="10"/>
    </row>
    <row r="9" spans="1:10" ht="50.75" customHeight="1">
      <c r="A9" s="14"/>
      <c r="B9" s="77" t="s">
        <v>3</v>
      </c>
      <c r="C9" s="75"/>
      <c r="D9" s="75"/>
      <c r="E9" s="75"/>
      <c r="F9" s="10"/>
      <c r="G9" s="12"/>
      <c r="H9" s="10"/>
      <c r="I9" s="10"/>
      <c r="J9" s="10"/>
    </row>
    <row r="10" spans="1:10" ht="50.75" customHeight="1">
      <c r="A10" s="14"/>
      <c r="B10" s="77" t="s">
        <v>4</v>
      </c>
      <c r="C10" s="75"/>
      <c r="D10" s="75"/>
      <c r="E10" s="75"/>
      <c r="F10" s="10"/>
      <c r="G10" s="12"/>
      <c r="H10" s="10"/>
      <c r="I10" s="10"/>
      <c r="J10" s="10"/>
    </row>
    <row r="11" spans="1:10" ht="50.75" customHeight="1">
      <c r="A11" s="14"/>
      <c r="B11" s="77" t="s">
        <v>5</v>
      </c>
      <c r="C11" s="75"/>
      <c r="D11" s="75"/>
      <c r="E11" s="75"/>
      <c r="F11" s="10"/>
      <c r="G11" s="12"/>
      <c r="H11" s="10"/>
      <c r="I11" s="10"/>
      <c r="J11" s="10"/>
    </row>
    <row r="12" spans="1:10" ht="50.75" customHeight="1">
      <c r="A12" s="14"/>
      <c r="B12" s="109" t="s">
        <v>6</v>
      </c>
      <c r="C12" s="76"/>
      <c r="D12" s="76"/>
      <c r="E12" s="76"/>
      <c r="F12" s="10"/>
      <c r="G12" s="12"/>
      <c r="H12" s="10"/>
      <c r="I12" s="10"/>
      <c r="J12" s="10"/>
    </row>
    <row r="13" spans="1:10" ht="15.75" customHeight="1">
      <c r="A13" s="236"/>
      <c r="B13" s="264"/>
      <c r="C13" s="265"/>
      <c r="D13" s="265"/>
      <c r="E13" s="265"/>
      <c r="F13" s="10"/>
      <c r="G13" s="12"/>
      <c r="H13" s="10"/>
      <c r="I13" s="10"/>
      <c r="J13" s="10"/>
    </row>
    <row r="14" spans="1:10" s="55" customFormat="1" ht="18" customHeight="1">
      <c r="A14" s="236"/>
      <c r="B14" s="85" t="s">
        <v>7</v>
      </c>
      <c r="C14" s="86"/>
      <c r="D14" s="266"/>
      <c r="E14" s="267"/>
      <c r="F14" s="83"/>
      <c r="G14" s="84"/>
      <c r="H14" s="193"/>
      <c r="I14" s="193"/>
      <c r="J14" s="193"/>
    </row>
    <row r="15" spans="1:10" ht="18" customHeight="1">
      <c r="A15" s="237"/>
      <c r="B15" s="268" t="s">
        <v>8</v>
      </c>
      <c r="C15" s="263"/>
      <c r="D15" s="47"/>
      <c r="E15" s="47"/>
      <c r="F15" s="47"/>
      <c r="G15" s="12"/>
      <c r="H15" s="17"/>
      <c r="I15" s="10"/>
      <c r="J15" s="10"/>
    </row>
    <row r="16" spans="1:10" ht="18" customHeight="1">
      <c r="A16" s="237"/>
      <c r="B16" s="269"/>
      <c r="C16" s="270"/>
      <c r="D16" s="270"/>
      <c r="E16" s="270"/>
      <c r="F16" s="78"/>
      <c r="G16" s="12"/>
      <c r="H16" s="10"/>
      <c r="I16" s="10"/>
      <c r="J16" s="10"/>
    </row>
    <row r="17" spans="1:10" ht="18" customHeight="1">
      <c r="A17" s="237"/>
      <c r="B17" s="79" t="s">
        <v>9</v>
      </c>
      <c r="C17" s="80" t="s">
        <v>10</v>
      </c>
      <c r="D17" s="81"/>
      <c r="E17" s="47" t="s">
        <v>11</v>
      </c>
      <c r="F17" s="79"/>
      <c r="G17" s="12"/>
      <c r="H17" s="17"/>
      <c r="I17" s="10"/>
      <c r="J17" s="20"/>
    </row>
    <row r="18" spans="1:10" ht="18" customHeight="1">
      <c r="A18" s="237"/>
      <c r="B18" s="82"/>
      <c r="C18" s="272"/>
      <c r="D18" s="273"/>
      <c r="E18" s="271"/>
      <c r="F18" s="270"/>
      <c r="G18" s="12"/>
      <c r="H18" s="10"/>
      <c r="I18" s="17"/>
      <c r="J18" s="20"/>
    </row>
    <row r="19" spans="1:10" ht="18" customHeight="1">
      <c r="A19" s="237"/>
      <c r="B19" s="268" t="s">
        <v>12</v>
      </c>
      <c r="C19" s="263"/>
      <c r="D19" s="274" t="s">
        <v>13</v>
      </c>
      <c r="E19" s="275"/>
      <c r="G19" s="12"/>
      <c r="H19" s="10"/>
      <c r="I19" s="10"/>
      <c r="J19" s="20"/>
    </row>
    <row r="20" spans="1:10" ht="18" customHeight="1">
      <c r="A20" s="237"/>
      <c r="B20" s="276"/>
      <c r="C20" s="270"/>
      <c r="D20" s="277"/>
      <c r="E20" s="270"/>
      <c r="G20" s="12"/>
      <c r="H20" s="10"/>
      <c r="I20" s="10"/>
      <c r="J20" s="20"/>
    </row>
    <row r="21" spans="1:10" ht="15.75" customHeight="1">
      <c r="A21" s="236"/>
      <c r="B21" s="21"/>
      <c r="C21" s="235"/>
      <c r="D21" s="235"/>
      <c r="E21" s="235"/>
      <c r="F21" s="10"/>
      <c r="G21" s="12"/>
      <c r="H21" s="10"/>
      <c r="I21" s="10"/>
      <c r="J21" s="20"/>
    </row>
    <row r="22" spans="1:10" ht="15.75" customHeight="1">
      <c r="A22" s="17"/>
      <c r="B22" s="17"/>
      <c r="C22" s="235"/>
      <c r="D22" s="235"/>
      <c r="E22" s="235"/>
      <c r="F22" s="10"/>
      <c r="G22" s="12"/>
      <c r="H22" s="10"/>
      <c r="I22" s="10"/>
      <c r="J22" s="20"/>
    </row>
    <row r="23" spans="1:10" s="55" customFormat="1" ht="18" customHeight="1">
      <c r="A23" s="193"/>
      <c r="B23" s="85" t="s">
        <v>14</v>
      </c>
      <c r="C23" s="87"/>
      <c r="D23" s="278"/>
      <c r="E23" s="267"/>
      <c r="F23" s="83"/>
      <c r="G23" s="193"/>
      <c r="H23" s="193"/>
    </row>
    <row r="24" spans="1:10" ht="18" customHeight="1">
      <c r="A24" s="238"/>
      <c r="B24" s="279" t="s">
        <v>15</v>
      </c>
      <c r="C24" s="280"/>
      <c r="D24" s="22" t="s">
        <v>16</v>
      </c>
      <c r="E24" s="16"/>
      <c r="F24" s="16"/>
      <c r="G24" s="23"/>
      <c r="H24" s="23"/>
      <c r="I24" s="23"/>
      <c r="J24" s="23"/>
    </row>
    <row r="25" spans="1:10" ht="18" customHeight="1">
      <c r="A25" s="10"/>
      <c r="B25" s="281"/>
      <c r="C25" s="273"/>
      <c r="D25" s="282"/>
      <c r="E25" s="270"/>
      <c r="F25" s="270"/>
      <c r="G25" s="10"/>
      <c r="H25" s="10"/>
    </row>
    <row r="26" spans="1:10" ht="18" customHeight="1">
      <c r="A26" s="10"/>
      <c r="B26" s="18" t="s">
        <v>17</v>
      </c>
      <c r="C26" s="19" t="s">
        <v>18</v>
      </c>
      <c r="D26" s="18"/>
      <c r="E26" s="18"/>
      <c r="F26" s="18"/>
      <c r="G26" s="23"/>
      <c r="H26" s="23"/>
      <c r="I26" s="23"/>
      <c r="J26" s="23"/>
    </row>
    <row r="27" spans="1:10" ht="18" customHeight="1">
      <c r="A27" s="10"/>
      <c r="B27" s="239"/>
      <c r="C27" s="283"/>
      <c r="D27" s="270"/>
      <c r="E27" s="270"/>
      <c r="F27" s="270"/>
      <c r="G27" s="10"/>
      <c r="H27" s="10"/>
    </row>
    <row r="28" spans="1:10" ht="19.5" customHeight="1">
      <c r="A28" s="10"/>
      <c r="B28" s="110" t="s">
        <v>19</v>
      </c>
      <c r="C28" s="236"/>
      <c r="D28" s="236"/>
      <c r="E28" s="240"/>
      <c r="F28" s="240"/>
      <c r="G28" s="10"/>
      <c r="H28" s="10"/>
    </row>
    <row r="29" spans="1:10" ht="33.5" customHeight="1">
      <c r="A29" s="10"/>
      <c r="B29" s="241"/>
      <c r="C29" s="236"/>
      <c r="D29" s="236"/>
      <c r="E29" s="240"/>
      <c r="F29" s="240"/>
      <c r="G29" s="10"/>
      <c r="H29" s="10"/>
    </row>
    <row r="30" spans="1:10" ht="48" customHeight="1">
      <c r="A30" s="10"/>
      <c r="B30" s="88" t="s">
        <v>20</v>
      </c>
      <c r="C30" s="10"/>
      <c r="D30" s="10"/>
      <c r="E30" s="10"/>
      <c r="F30" s="10"/>
      <c r="G30" s="12"/>
      <c r="H30" s="10"/>
      <c r="I30" s="10"/>
      <c r="J30" s="10"/>
    </row>
    <row r="31" spans="1:10" ht="8" customHeight="1">
      <c r="A31" s="10"/>
      <c r="B31" s="88"/>
      <c r="C31" s="10"/>
      <c r="D31" s="10"/>
      <c r="E31" s="10"/>
      <c r="F31" s="10"/>
      <c r="G31" s="12"/>
      <c r="H31" s="10"/>
      <c r="I31" s="10"/>
      <c r="J31" s="10"/>
    </row>
    <row r="32" spans="1:10" ht="18" customHeight="1">
      <c r="A32" s="24"/>
      <c r="B32" s="284" t="s">
        <v>21</v>
      </c>
      <c r="C32" s="284"/>
      <c r="D32" s="284"/>
      <c r="E32" s="154" t="s">
        <v>22</v>
      </c>
      <c r="F32" s="108"/>
      <c r="G32" s="111"/>
      <c r="H32" s="182"/>
      <c r="I32" s="182"/>
      <c r="J32" s="10"/>
    </row>
    <row r="33" spans="1:34" ht="18" customHeight="1">
      <c r="A33" s="24"/>
      <c r="B33" s="285" t="s">
        <v>23</v>
      </c>
      <c r="C33" s="265"/>
      <c r="D33" s="265"/>
      <c r="E33" s="265"/>
      <c r="F33" s="242"/>
      <c r="G33" s="10"/>
      <c r="H33" s="182"/>
      <c r="I33" s="182"/>
      <c r="J33" s="10"/>
    </row>
    <row r="34" spans="1:34" ht="24" customHeight="1">
      <c r="A34" s="24"/>
      <c r="B34" s="265"/>
      <c r="C34" s="265"/>
      <c r="D34" s="265"/>
      <c r="E34" s="265"/>
      <c r="F34" s="242"/>
      <c r="G34" s="12"/>
      <c r="H34" s="182"/>
      <c r="I34" s="182"/>
      <c r="J34" s="10"/>
    </row>
    <row r="35" spans="1:34" ht="19.25" customHeight="1">
      <c r="A35" s="25" t="s">
        <v>24</v>
      </c>
      <c r="B35" s="123" t="s">
        <v>25</v>
      </c>
      <c r="C35" s="124" t="s">
        <v>26</v>
      </c>
      <c r="D35" s="124" t="s">
        <v>27</v>
      </c>
      <c r="E35" s="125" t="s">
        <v>28</v>
      </c>
      <c r="F35" s="214" t="s">
        <v>29</v>
      </c>
      <c r="G35" s="112" t="s">
        <v>30</v>
      </c>
      <c r="H35" s="182"/>
      <c r="I35" s="182"/>
      <c r="J35" s="10"/>
    </row>
    <row r="36" spans="1:34" ht="33" customHeight="1">
      <c r="B36" s="126" t="s">
        <v>31</v>
      </c>
      <c r="C36" s="129"/>
      <c r="D36" s="129"/>
      <c r="E36" s="130"/>
      <c r="F36" s="10"/>
      <c r="G36" s="182"/>
      <c r="H36" s="182"/>
      <c r="I36" s="182"/>
      <c r="J36" s="182"/>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row>
    <row r="37" spans="1:34" ht="19.25" customHeight="1">
      <c r="A37" s="98" t="s">
        <v>32</v>
      </c>
      <c r="B37" s="128" t="s">
        <v>33</v>
      </c>
      <c r="C37" s="127" t="s">
        <v>38</v>
      </c>
      <c r="D37" s="127">
        <f>IF(C37="Yes",1,0)</f>
        <v>0</v>
      </c>
      <c r="E37" s="127">
        <f t="shared" ref="E37:E40" si="0">IF(C37="N/a",0,1)</f>
        <v>1</v>
      </c>
      <c r="F37" s="13" t="s">
        <v>35</v>
      </c>
      <c r="G37" s="10"/>
      <c r="H37" s="182"/>
      <c r="I37" s="182"/>
      <c r="J37" s="182"/>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row>
    <row r="38" spans="1:34" ht="20" customHeight="1">
      <c r="A38" s="98" t="s">
        <v>36</v>
      </c>
      <c r="B38" s="198" t="s">
        <v>37</v>
      </c>
      <c r="C38" s="197" t="s">
        <v>38</v>
      </c>
      <c r="D38" s="197">
        <f t="shared" ref="D38:D40" si="1">IF(C38="Yes",1,0)</f>
        <v>0</v>
      </c>
      <c r="E38" s="197">
        <f t="shared" si="0"/>
        <v>1</v>
      </c>
      <c r="F38" s="13" t="s">
        <v>35</v>
      </c>
      <c r="G38" s="12"/>
      <c r="H38" s="182"/>
      <c r="I38" s="182"/>
      <c r="J38" s="182"/>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row>
    <row r="39" spans="1:34" ht="20" customHeight="1">
      <c r="A39" s="98" t="s">
        <v>39</v>
      </c>
      <c r="B39" s="131" t="s">
        <v>40</v>
      </c>
      <c r="C39" s="127" t="s">
        <v>38</v>
      </c>
      <c r="D39" s="127">
        <f t="shared" ref="D39" si="2">IF(C39="Yes",1,0)</f>
        <v>0</v>
      </c>
      <c r="E39" s="127">
        <f t="shared" ref="E39" si="3">IF(C39="N/a",0,1)</f>
        <v>1</v>
      </c>
      <c r="F39" s="13" t="s">
        <v>35</v>
      </c>
      <c r="G39" s="182"/>
      <c r="H39" s="182"/>
      <c r="I39" s="182"/>
      <c r="J39" s="182"/>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row>
    <row r="40" spans="1:34" ht="20" customHeight="1">
      <c r="A40" s="98" t="s">
        <v>41</v>
      </c>
      <c r="B40" s="198" t="s">
        <v>42</v>
      </c>
      <c r="C40" s="197" t="s">
        <v>38</v>
      </c>
      <c r="D40" s="197">
        <f t="shared" si="1"/>
        <v>0</v>
      </c>
      <c r="E40" s="197">
        <f t="shared" si="0"/>
        <v>1</v>
      </c>
      <c r="F40" s="13" t="s">
        <v>35</v>
      </c>
      <c r="G40" s="200"/>
      <c r="H40" s="182"/>
      <c r="I40" s="182"/>
      <c r="J40" s="182"/>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row>
    <row r="41" spans="1:34" ht="24" customHeight="1">
      <c r="A41" s="98"/>
      <c r="B41" s="126" t="s">
        <v>43</v>
      </c>
      <c r="C41" s="129"/>
      <c r="D41" s="129"/>
      <c r="E41" s="130"/>
      <c r="F41" s="199"/>
      <c r="G41" s="107"/>
      <c r="H41" s="182"/>
      <c r="I41" s="182"/>
      <c r="J41" s="182"/>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row>
    <row r="42" spans="1:34" ht="18" customHeight="1">
      <c r="A42" s="98" t="s">
        <v>44</v>
      </c>
      <c r="B42" s="196" t="s">
        <v>45</v>
      </c>
      <c r="C42" s="197" t="s">
        <v>38</v>
      </c>
      <c r="D42" s="197">
        <f>IF(C42="Yes",1,0)</f>
        <v>0</v>
      </c>
      <c r="E42" s="197">
        <f>IF(C42="N/a",0,1)</f>
        <v>1</v>
      </c>
      <c r="F42" s="13" t="s">
        <v>35</v>
      </c>
      <c r="G42" s="200"/>
      <c r="H42" s="182"/>
      <c r="I42" s="182"/>
      <c r="J42" s="182"/>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row>
    <row r="43" spans="1:34" ht="29" customHeight="1">
      <c r="A43" s="98"/>
      <c r="B43" s="126" t="s">
        <v>46</v>
      </c>
      <c r="C43" s="130"/>
      <c r="D43" s="130"/>
      <c r="E43" s="130"/>
      <c r="F43" s="199"/>
      <c r="G43" s="107"/>
      <c r="H43" s="182"/>
      <c r="I43" s="182"/>
      <c r="J43" s="182"/>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row>
    <row r="44" spans="1:34" ht="20" customHeight="1">
      <c r="A44" s="98" t="s">
        <v>47</v>
      </c>
      <c r="B44" s="196" t="s">
        <v>48</v>
      </c>
      <c r="C44" s="197" t="s">
        <v>38</v>
      </c>
      <c r="D44" s="197">
        <f>IF(C44="Yes",1,0)</f>
        <v>0</v>
      </c>
      <c r="E44" s="197">
        <f>IF(C44="N/a",0,1)</f>
        <v>1</v>
      </c>
      <c r="F44" s="13" t="s">
        <v>35</v>
      </c>
      <c r="G44" s="107"/>
      <c r="H44" s="182"/>
      <c r="I44" s="182"/>
      <c r="J44" s="182"/>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row>
    <row r="45" spans="1:34" ht="20" customHeight="1">
      <c r="A45" s="98" t="s">
        <v>49</v>
      </c>
      <c r="B45" s="131" t="s">
        <v>50</v>
      </c>
      <c r="C45" s="127" t="s">
        <v>38</v>
      </c>
      <c r="D45" s="127">
        <f>IF(C45="Yes",1,0)</f>
        <v>0</v>
      </c>
      <c r="E45" s="127">
        <f>IF(C45= "N/A",0,1)</f>
        <v>1</v>
      </c>
      <c r="G45" s="182"/>
      <c r="H45" s="182"/>
      <c r="I45" s="182"/>
      <c r="J45" s="182"/>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row>
    <row r="46" spans="1:34" ht="20" customHeight="1">
      <c r="A46" s="98" t="s">
        <v>51</v>
      </c>
      <c r="B46" s="219" t="s">
        <v>52</v>
      </c>
      <c r="C46" s="220" t="s">
        <v>38</v>
      </c>
      <c r="D46" s="220">
        <f>IF(C46="All",2,IF(C46="No advertisement done at all",2,IF(C46="Advertisement done via offline promotion (word of mouth only)",2,IF(C46="Some",1,0))))</f>
        <v>0</v>
      </c>
      <c r="E46" s="220">
        <f t="shared" ref="E46" si="4">IF(C46="N/a",0,2)</f>
        <v>2</v>
      </c>
      <c r="F46" s="221" t="s">
        <v>35</v>
      </c>
      <c r="G46" s="107"/>
      <c r="H46" s="182"/>
      <c r="I46" s="182"/>
      <c r="J46" s="182"/>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row>
    <row r="47" spans="1:34" s="228" customFormat="1" ht="20" customHeight="1">
      <c r="A47" s="225" t="s">
        <v>53</v>
      </c>
      <c r="B47" s="226" t="s">
        <v>343</v>
      </c>
      <c r="C47" s="227"/>
      <c r="D47" s="227"/>
      <c r="E47" s="227"/>
      <c r="G47" s="229"/>
      <c r="H47" s="230"/>
      <c r="I47" s="230"/>
      <c r="J47" s="230"/>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row>
    <row r="48" spans="1:34" ht="20" customHeight="1">
      <c r="A48" s="98" t="s">
        <v>54</v>
      </c>
      <c r="B48" s="196" t="s">
        <v>55</v>
      </c>
      <c r="C48" s="197" t="s">
        <v>38</v>
      </c>
      <c r="D48" s="197">
        <f>IF(C67="Yes",1,0)</f>
        <v>0</v>
      </c>
      <c r="E48" s="197">
        <f>IF(C48="N/a",0,1)</f>
        <v>1</v>
      </c>
      <c r="F48" s="13" t="s">
        <v>35</v>
      </c>
      <c r="G48" s="183"/>
      <c r="H48" s="182"/>
      <c r="I48" s="182"/>
      <c r="J48" s="182"/>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row>
    <row r="49" spans="1:34" ht="21" customHeight="1">
      <c r="A49" s="98" t="s">
        <v>56</v>
      </c>
      <c r="B49" s="132" t="s">
        <v>57</v>
      </c>
      <c r="C49" s="127" t="s">
        <v>38</v>
      </c>
      <c r="D49" s="127">
        <f>IF(C49="Yes",1,0)</f>
        <v>0</v>
      </c>
      <c r="E49" s="127">
        <f>IF(C49="N/a",0,1)</f>
        <v>1</v>
      </c>
      <c r="G49" s="183"/>
      <c r="H49" s="182"/>
      <c r="I49" s="182"/>
      <c r="J49" s="182"/>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row>
    <row r="50" spans="1:34" ht="18" customHeight="1">
      <c r="A50" s="98" t="s">
        <v>58</v>
      </c>
      <c r="B50" s="196" t="s">
        <v>59</v>
      </c>
      <c r="C50" s="197" t="s">
        <v>38</v>
      </c>
      <c r="D50" s="197">
        <f>IF(C50="Yes",1,IF(C50="N/A",2,0))</f>
        <v>0</v>
      </c>
      <c r="E50" s="197">
        <f>IF(C50="N/a",2,2)</f>
        <v>2</v>
      </c>
      <c r="F50" s="13" t="s">
        <v>35</v>
      </c>
      <c r="G50" s="183"/>
      <c r="H50" s="182"/>
      <c r="I50" s="182"/>
      <c r="J50" s="182"/>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row>
    <row r="51" spans="1:34" ht="20" customHeight="1">
      <c r="A51" s="98" t="s">
        <v>60</v>
      </c>
      <c r="B51" s="132" t="s">
        <v>61</v>
      </c>
      <c r="C51" s="127" t="s">
        <v>38</v>
      </c>
      <c r="D51" s="127">
        <f>IF(C51="Yes",2,IF(C51="Some",1,0))</f>
        <v>0</v>
      </c>
      <c r="E51" s="127">
        <f>IF(C51="N/a",0,2)</f>
        <v>2</v>
      </c>
      <c r="F51" s="13" t="s">
        <v>35</v>
      </c>
      <c r="G51" s="107"/>
      <c r="H51" s="182"/>
      <c r="I51" s="182"/>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row>
    <row r="52" spans="1:34" ht="20" customHeight="1">
      <c r="A52" s="98"/>
      <c r="B52" s="126" t="s">
        <v>62</v>
      </c>
      <c r="C52" s="130"/>
      <c r="D52" s="130"/>
      <c r="E52" s="130"/>
      <c r="F52" s="199"/>
      <c r="G52" s="107"/>
      <c r="H52" s="182"/>
      <c r="I52" s="182"/>
      <c r="J52" s="182"/>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row>
    <row r="53" spans="1:34" ht="22.25" customHeight="1">
      <c r="A53" s="223" t="s">
        <v>63</v>
      </c>
      <c r="B53" s="131" t="s">
        <v>64</v>
      </c>
      <c r="C53" s="127" t="s">
        <v>38</v>
      </c>
      <c r="D53" s="127">
        <f>IF(C53="Yes",1,IF(C53="N/A",1,0))</f>
        <v>0</v>
      </c>
      <c r="E53" s="127">
        <f>IF(C53="N/a",1,1)</f>
        <v>1</v>
      </c>
      <c r="F53" s="13" t="s">
        <v>35</v>
      </c>
      <c r="G53" s="183"/>
      <c r="H53" s="182"/>
      <c r="I53" s="182"/>
      <c r="J53" s="182"/>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row>
    <row r="54" spans="1:34" ht="18" customHeight="1">
      <c r="A54" s="223" t="s">
        <v>65</v>
      </c>
      <c r="B54" s="196" t="s">
        <v>66</v>
      </c>
      <c r="C54" s="197" t="s">
        <v>38</v>
      </c>
      <c r="D54" s="197">
        <f t="shared" ref="D54" si="5">IF(C54="Yes",1,0)</f>
        <v>0</v>
      </c>
      <c r="E54" s="197">
        <f t="shared" ref="E54" si="6">IF(C54="N/a",0,1)</f>
        <v>1</v>
      </c>
      <c r="F54" s="13" t="s">
        <v>35</v>
      </c>
      <c r="G54" s="200"/>
      <c r="H54" s="182"/>
      <c r="I54" s="182"/>
      <c r="J54" s="182"/>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row>
    <row r="55" spans="1:34" ht="18" customHeight="1">
      <c r="A55" s="223" t="s">
        <v>67</v>
      </c>
      <c r="B55" s="131" t="s">
        <v>68</v>
      </c>
      <c r="C55" s="127" t="s">
        <v>38</v>
      </c>
      <c r="D55" s="127">
        <f t="shared" ref="D55" si="7">IF(C55="Yes",1,0)</f>
        <v>0</v>
      </c>
      <c r="E55" s="127">
        <f t="shared" ref="E55" si="8">IF(C55="N/a",0,1)</f>
        <v>1</v>
      </c>
      <c r="G55" s="182"/>
      <c r="H55" s="182"/>
      <c r="I55" s="182"/>
      <c r="J55" s="182"/>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row>
    <row r="56" spans="1:34" ht="18" customHeight="1">
      <c r="A56" s="24"/>
      <c r="B56" s="134" t="s">
        <v>69</v>
      </c>
      <c r="C56" s="133"/>
      <c r="D56" s="135">
        <f>SUBTOTAL(109,D36:D55)</f>
        <v>0</v>
      </c>
      <c r="E56" s="135">
        <f>SUBTOTAL(109,E36:E55)</f>
        <v>18</v>
      </c>
      <c r="F56" s="10"/>
      <c r="G56" s="12"/>
      <c r="H56" s="182"/>
      <c r="I56" s="182"/>
      <c r="J56" s="182"/>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row>
    <row r="57" spans="1:34" ht="18" customHeight="1">
      <c r="A57" s="24"/>
      <c r="B57" s="101"/>
      <c r="C57" s="243"/>
      <c r="D57" s="28"/>
      <c r="E57" s="28"/>
      <c r="F57" s="10"/>
      <c r="G57" s="12"/>
      <c r="H57" s="182"/>
      <c r="I57" s="182"/>
      <c r="J57" s="182"/>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row>
    <row r="58" spans="1:34" ht="18" customHeight="1">
      <c r="A58" s="13" t="s">
        <v>24</v>
      </c>
      <c r="B58" s="10"/>
      <c r="C58" s="10"/>
      <c r="D58" s="10"/>
      <c r="E58" s="10"/>
      <c r="F58" s="10"/>
      <c r="G58" s="12"/>
      <c r="H58" s="182"/>
      <c r="I58" s="182"/>
      <c r="J58" s="182"/>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row>
    <row r="59" spans="1:34" ht="18" customHeight="1">
      <c r="B59" s="10"/>
      <c r="C59" s="10"/>
      <c r="D59" s="10"/>
      <c r="E59" s="10"/>
      <c r="F59" s="10"/>
      <c r="G59" s="12"/>
      <c r="H59" s="10"/>
      <c r="I59" s="10"/>
      <c r="J59" s="10"/>
    </row>
    <row r="60" spans="1:34" ht="18" customHeight="1">
      <c r="A60" s="98"/>
      <c r="B60" s="286" t="s">
        <v>70</v>
      </c>
      <c r="C60" s="265"/>
      <c r="D60" s="265"/>
      <c r="E60" s="114" t="s">
        <v>22</v>
      </c>
      <c r="F60" s="192"/>
      <c r="G60" s="192"/>
      <c r="H60" s="10"/>
      <c r="I60" s="10"/>
      <c r="J60" s="10"/>
    </row>
    <row r="61" spans="1:34" ht="25.25" customHeight="1">
      <c r="A61" s="98"/>
      <c r="B61" s="289" t="s">
        <v>71</v>
      </c>
      <c r="C61" s="288"/>
      <c r="D61" s="288"/>
      <c r="E61" s="288"/>
      <c r="F61" s="244"/>
      <c r="G61" s="12"/>
      <c r="H61" s="10"/>
      <c r="I61" s="10"/>
      <c r="J61" s="10"/>
    </row>
    <row r="62" spans="1:34" ht="20" customHeight="1">
      <c r="A62" s="98"/>
      <c r="B62" s="288"/>
      <c r="C62" s="288"/>
      <c r="D62" s="288"/>
      <c r="E62" s="288"/>
      <c r="F62" s="244"/>
      <c r="G62" s="12"/>
      <c r="H62" s="10"/>
      <c r="I62" s="10"/>
      <c r="J62" s="10"/>
    </row>
    <row r="63" spans="1:34" ht="20" customHeight="1">
      <c r="A63" s="98"/>
      <c r="B63" s="136" t="s">
        <v>25</v>
      </c>
      <c r="C63" s="137" t="s">
        <v>26</v>
      </c>
      <c r="D63" s="137" t="s">
        <v>27</v>
      </c>
      <c r="E63" s="138" t="s">
        <v>28</v>
      </c>
      <c r="F63" s="214" t="s">
        <v>29</v>
      </c>
      <c r="G63" s="12" t="s">
        <v>30</v>
      </c>
      <c r="H63" s="10"/>
      <c r="I63" s="10"/>
      <c r="J63" s="10"/>
    </row>
    <row r="64" spans="1:34" ht="19.25" customHeight="1">
      <c r="A64" s="98"/>
      <c r="B64" s="215" t="s">
        <v>72</v>
      </c>
      <c r="C64" s="216" t="s">
        <v>38</v>
      </c>
      <c r="D64" s="218">
        <f>IF(C64="No", 20,0)</f>
        <v>0</v>
      </c>
      <c r="E64" s="217"/>
      <c r="F64" s="214"/>
      <c r="G64" s="107"/>
      <c r="H64" s="10"/>
      <c r="I64" s="10"/>
      <c r="J64" s="10"/>
    </row>
    <row r="65" spans="1:33" ht="20" customHeight="1">
      <c r="A65" s="98" t="s">
        <v>73</v>
      </c>
      <c r="B65" s="139" t="s">
        <v>74</v>
      </c>
      <c r="C65" s="140"/>
      <c r="D65" s="140"/>
      <c r="E65" s="140"/>
      <c r="F65" s="235"/>
      <c r="G65" s="183"/>
      <c r="H65" s="10"/>
      <c r="I65" s="10"/>
      <c r="J65" s="10"/>
    </row>
    <row r="66" spans="1:33" ht="20" customHeight="1">
      <c r="A66" s="98" t="s">
        <v>75</v>
      </c>
      <c r="B66" s="201" t="s">
        <v>76</v>
      </c>
      <c r="C66" s="202" t="s">
        <v>38</v>
      </c>
      <c r="D66" s="202">
        <f>IF(C66="Yes",1,0)</f>
        <v>0</v>
      </c>
      <c r="E66" s="202">
        <f>IF(C66="N/a",0,1)</f>
        <v>1</v>
      </c>
      <c r="F66" s="13" t="s">
        <v>35</v>
      </c>
      <c r="G66" s="200"/>
      <c r="H66" s="10"/>
      <c r="I66" s="10"/>
      <c r="J66" s="10"/>
    </row>
    <row r="67" spans="1:33" ht="20" customHeight="1">
      <c r="A67" s="98" t="s">
        <v>77</v>
      </c>
      <c r="B67" s="141" t="s">
        <v>78</v>
      </c>
      <c r="C67" s="142" t="s">
        <v>38</v>
      </c>
      <c r="D67" s="142">
        <f>IF(C67="Yes",1,0)</f>
        <v>0</v>
      </c>
      <c r="E67" s="142">
        <f>IF(C67="N/a",0,2)</f>
        <v>2</v>
      </c>
      <c r="G67" s="200"/>
      <c r="H67" s="10"/>
      <c r="I67" s="10"/>
      <c r="J67" s="10"/>
    </row>
    <row r="68" spans="1:33" ht="20" customHeight="1">
      <c r="A68" s="98" t="s">
        <v>79</v>
      </c>
      <c r="B68" s="201" t="s">
        <v>80</v>
      </c>
      <c r="C68" s="202" t="s">
        <v>38</v>
      </c>
      <c r="D68" s="202">
        <f>IF(C68="Yes",1,0)</f>
        <v>0</v>
      </c>
      <c r="E68" s="202">
        <f>IF(C68="N/a",0,2)</f>
        <v>2</v>
      </c>
      <c r="G68" s="200"/>
      <c r="H68" s="10"/>
      <c r="I68" s="10"/>
      <c r="J68" s="10"/>
    </row>
    <row r="69" spans="1:33" ht="20" customHeight="1">
      <c r="A69" s="98" t="s">
        <v>81</v>
      </c>
      <c r="B69" s="143" t="s">
        <v>82</v>
      </c>
      <c r="C69" s="142" t="s">
        <v>38</v>
      </c>
      <c r="D69" s="142">
        <f>IF(C69="All",2,IF(C69="Some",1,0))</f>
        <v>0</v>
      </c>
      <c r="E69" s="142">
        <f t="shared" ref="E69" si="9">IF(C69="N/a",0,2)</f>
        <v>2</v>
      </c>
      <c r="F69" s="13" t="s">
        <v>35</v>
      </c>
      <c r="G69" s="200"/>
      <c r="H69" s="10"/>
      <c r="I69" s="10"/>
      <c r="J69" s="10"/>
    </row>
    <row r="70" spans="1:33" ht="20.25" customHeight="1">
      <c r="A70" s="98" t="s">
        <v>83</v>
      </c>
      <c r="B70" s="201" t="s">
        <v>84</v>
      </c>
      <c r="C70" s="202" t="s">
        <v>38</v>
      </c>
      <c r="D70" s="202">
        <f>IF(C70="n/a",0,IF(C70="All",2,IF(C70="Some",1,0)))</f>
        <v>0</v>
      </c>
      <c r="E70" s="202">
        <f>IF(C70="N/a",0,2)</f>
        <v>2</v>
      </c>
      <c r="G70" s="183"/>
      <c r="H70" s="10"/>
      <c r="I70" s="10"/>
      <c r="J70" s="10"/>
    </row>
    <row r="71" spans="1:33" ht="20" customHeight="1">
      <c r="A71" s="98" t="s">
        <v>85</v>
      </c>
      <c r="B71" s="141" t="s">
        <v>86</v>
      </c>
      <c r="C71" s="142" t="s">
        <v>38</v>
      </c>
      <c r="D71" s="142">
        <f>IF(C71="n/a",0,IF(C71="All",2,IF(C71="Some",1,0)))</f>
        <v>0</v>
      </c>
      <c r="E71" s="142">
        <f>IF(C71="N/a",0,2)</f>
        <v>2</v>
      </c>
      <c r="F71" s="13" t="s">
        <v>35</v>
      </c>
      <c r="G71" s="107"/>
      <c r="H71" s="10"/>
      <c r="I71" s="10"/>
      <c r="J71" s="10"/>
    </row>
    <row r="72" spans="1:33" ht="20" customHeight="1">
      <c r="A72" s="98" t="s">
        <v>87</v>
      </c>
      <c r="B72" s="201" t="s">
        <v>88</v>
      </c>
      <c r="C72" s="202" t="s">
        <v>38</v>
      </c>
      <c r="D72" s="202">
        <f>IF(C72="n/a",0,IF(C72="Fair Trade and Organic",2,IF(C72="Fair Trade or Organic",1,0)))</f>
        <v>0</v>
      </c>
      <c r="E72" s="202">
        <f>IF(C72="N/a",0,2)</f>
        <v>2</v>
      </c>
      <c r="F72" s="13" t="s">
        <v>35</v>
      </c>
      <c r="G72" s="107"/>
      <c r="H72" s="10"/>
      <c r="I72" s="10"/>
      <c r="J72" s="10"/>
    </row>
    <row r="73" spans="1:33" ht="20" customHeight="1">
      <c r="A73" s="98" t="s">
        <v>89</v>
      </c>
      <c r="B73" s="141" t="s">
        <v>90</v>
      </c>
      <c r="C73" s="142" t="s">
        <v>38</v>
      </c>
      <c r="D73" s="142">
        <f>IF(C73="n/a",0,IF(C73="Both",2,IF(C73="one of the two",1,0)))</f>
        <v>0</v>
      </c>
      <c r="E73" s="142">
        <f>IF(C73="N/a",0,2)</f>
        <v>2</v>
      </c>
      <c r="F73" s="13" t="s">
        <v>35</v>
      </c>
      <c r="G73" s="107"/>
      <c r="H73" s="10"/>
      <c r="I73" s="10"/>
      <c r="J73" s="10"/>
    </row>
    <row r="74" spans="1:33" ht="19.25" customHeight="1">
      <c r="A74" s="98"/>
      <c r="B74" s="139" t="s">
        <v>91</v>
      </c>
      <c r="C74" s="140"/>
      <c r="D74" s="144"/>
      <c r="E74" s="140"/>
      <c r="F74" s="199"/>
      <c r="G74" s="107"/>
      <c r="H74" s="10"/>
      <c r="I74" s="10"/>
      <c r="J74" s="10"/>
    </row>
    <row r="75" spans="1:33" s="105" customFormat="1" ht="22.25" customHeight="1">
      <c r="A75" s="99" t="s">
        <v>92</v>
      </c>
      <c r="B75" s="203" t="s">
        <v>93</v>
      </c>
      <c r="C75" s="202" t="s">
        <v>38</v>
      </c>
      <c r="D75" s="202">
        <f>IF(C75="n/a",0,IF(C75="None are provided",1,0))</f>
        <v>0</v>
      </c>
      <c r="E75" s="202">
        <f>IF(C75="N/a",0,1)</f>
        <v>1</v>
      </c>
      <c r="F75" s="13" t="s">
        <v>35</v>
      </c>
      <c r="G75" s="194"/>
      <c r="H75" s="245"/>
      <c r="I75" s="245"/>
      <c r="J75" s="245"/>
    </row>
    <row r="76" spans="1:33" ht="18" customHeight="1">
      <c r="A76" s="224" t="s">
        <v>94</v>
      </c>
      <c r="B76" s="145" t="s">
        <v>95</v>
      </c>
      <c r="C76" s="142" t="s">
        <v>38</v>
      </c>
      <c r="D76" s="142">
        <f>IF(C76="All",2,IF(C76="Some",1,0))</f>
        <v>0</v>
      </c>
      <c r="E76" s="142">
        <f t="shared" ref="E76:E78" si="10">IF(C76="N/a",0,2)</f>
        <v>2</v>
      </c>
      <c r="F76" s="13" t="s">
        <v>35</v>
      </c>
      <c r="G76" s="200"/>
      <c r="H76" s="10"/>
      <c r="I76" s="10"/>
      <c r="J76" s="10"/>
    </row>
    <row r="77" spans="1:33" ht="18" customHeight="1">
      <c r="A77" s="224" t="s">
        <v>96</v>
      </c>
      <c r="B77" s="203" t="s">
        <v>97</v>
      </c>
      <c r="C77" s="202" t="s">
        <v>38</v>
      </c>
      <c r="D77" s="202">
        <f t="shared" ref="D77:D78" si="11">IF(C77="Reusable",2,IF(C77="Compostable",1,0))</f>
        <v>0</v>
      </c>
      <c r="E77" s="202">
        <f t="shared" si="10"/>
        <v>2</v>
      </c>
      <c r="F77" s="13" t="s">
        <v>35</v>
      </c>
      <c r="G77" s="107"/>
      <c r="H77" s="182"/>
      <c r="I77" s="182"/>
      <c r="J77" s="182"/>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row>
    <row r="78" spans="1:33" ht="18" customHeight="1">
      <c r="A78" s="224" t="s">
        <v>98</v>
      </c>
      <c r="B78" s="145" t="s">
        <v>99</v>
      </c>
      <c r="C78" s="142" t="s">
        <v>38</v>
      </c>
      <c r="D78" s="142">
        <f t="shared" si="11"/>
        <v>0</v>
      </c>
      <c r="E78" s="142">
        <f t="shared" si="10"/>
        <v>2</v>
      </c>
      <c r="F78" s="13" t="s">
        <v>35</v>
      </c>
      <c r="G78" s="107"/>
      <c r="H78" s="182"/>
      <c r="I78" s="182"/>
      <c r="J78" s="182"/>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row>
    <row r="79" spans="1:33" ht="18" customHeight="1">
      <c r="A79" s="52" t="s">
        <v>24</v>
      </c>
      <c r="B79" s="146" t="s">
        <v>100</v>
      </c>
      <c r="C79" s="147"/>
      <c r="D79" s="148">
        <f>SUBTOTAL(109,D64:D78)</f>
        <v>0</v>
      </c>
      <c r="E79" s="149">
        <f>SUBTOTAL(109,E66:E78)</f>
        <v>22</v>
      </c>
      <c r="F79" s="235"/>
      <c r="G79" s="194"/>
      <c r="H79" s="182"/>
      <c r="I79" s="182"/>
      <c r="J79" s="182"/>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row>
    <row r="80" spans="1:33" ht="18" customHeight="1">
      <c r="B80" s="102"/>
      <c r="C80" s="243"/>
      <c r="D80" s="91"/>
      <c r="E80" s="103"/>
      <c r="F80" s="246"/>
      <c r="G80" s="104"/>
      <c r="H80" s="182"/>
      <c r="I80" s="182"/>
      <c r="J80" s="182"/>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row>
    <row r="81" spans="1:33" ht="33" customHeight="1">
      <c r="A81" s="99"/>
      <c r="B81" s="10"/>
      <c r="C81" s="10"/>
      <c r="D81" s="10"/>
      <c r="E81" s="10"/>
      <c r="F81" s="10"/>
      <c r="G81" s="12"/>
      <c r="H81" s="182"/>
      <c r="I81" s="182"/>
      <c r="J81" s="182"/>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row>
    <row r="82" spans="1:33" ht="22.25" customHeight="1">
      <c r="A82" s="99"/>
      <c r="B82" s="10"/>
      <c r="C82" s="10"/>
      <c r="D82" s="10"/>
      <c r="E82" s="10"/>
      <c r="F82" s="10"/>
      <c r="G82" s="12"/>
      <c r="H82" s="182"/>
      <c r="I82" s="182"/>
      <c r="J82" s="182"/>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row>
    <row r="83" spans="1:33" ht="38.5" customHeight="1">
      <c r="A83" s="99"/>
      <c r="B83" s="294" t="s">
        <v>101</v>
      </c>
      <c r="C83" s="295"/>
      <c r="D83" s="295"/>
      <c r="E83" s="155" t="s">
        <v>22</v>
      </c>
      <c r="F83" s="192"/>
      <c r="G83" s="192"/>
      <c r="H83" s="182"/>
      <c r="I83" s="182"/>
      <c r="J83" s="182"/>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row>
    <row r="84" spans="1:33" ht="17.25" customHeight="1">
      <c r="A84" s="99"/>
      <c r="B84" s="296" t="s">
        <v>102</v>
      </c>
      <c r="C84" s="297"/>
      <c r="D84" s="297"/>
      <c r="E84" s="297"/>
      <c r="F84" s="247"/>
      <c r="G84" s="182"/>
      <c r="H84" s="182"/>
      <c r="I84" s="182"/>
      <c r="J84" s="182"/>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row>
    <row r="85" spans="1:33" ht="18" customHeight="1">
      <c r="A85" s="99"/>
      <c r="B85" s="121" t="s">
        <v>25</v>
      </c>
      <c r="C85" s="122" t="s">
        <v>26</v>
      </c>
      <c r="D85" s="122" t="s">
        <v>27</v>
      </c>
      <c r="E85" s="122" t="s">
        <v>28</v>
      </c>
      <c r="F85" s="106" t="s">
        <v>103</v>
      </c>
      <c r="G85" s="107" t="s">
        <v>30</v>
      </c>
      <c r="H85" s="182"/>
      <c r="I85" s="182"/>
      <c r="J85" s="182"/>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row>
    <row r="86" spans="1:33" ht="24.75" customHeight="1">
      <c r="A86" s="99"/>
      <c r="B86" s="92" t="s">
        <v>104</v>
      </c>
      <c r="C86" s="93"/>
      <c r="D86" s="93"/>
      <c r="E86" s="93"/>
      <c r="G86" s="183"/>
      <c r="H86" s="182"/>
      <c r="I86" s="182"/>
      <c r="J86" s="182"/>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row>
    <row r="87" spans="1:33" ht="41" customHeight="1">
      <c r="A87" s="99" t="s">
        <v>105</v>
      </c>
      <c r="B87" s="207" t="s">
        <v>106</v>
      </c>
      <c r="C87" s="208" t="s">
        <v>38</v>
      </c>
      <c r="D87" s="208">
        <f>IF(C87="Event is online",1,IF(C87="Yes",1,0))</f>
        <v>0</v>
      </c>
      <c r="E87" s="209">
        <v>1</v>
      </c>
      <c r="F87" s="13" t="s">
        <v>35</v>
      </c>
      <c r="G87" s="183"/>
      <c r="H87" s="182"/>
      <c r="I87" s="182"/>
      <c r="J87" s="182"/>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row>
    <row r="88" spans="1:33" ht="20" customHeight="1">
      <c r="A88" s="99" t="s">
        <v>107</v>
      </c>
      <c r="B88" s="47" t="s">
        <v>108</v>
      </c>
      <c r="C88" s="93" t="s">
        <v>38</v>
      </c>
      <c r="D88" s="93">
        <f>IF(C88= "Yes", 1, 0)</f>
        <v>0</v>
      </c>
      <c r="E88" s="93">
        <f>IF(C87="N/a",0,1)</f>
        <v>1</v>
      </c>
      <c r="G88" s="200"/>
      <c r="H88" s="182"/>
      <c r="I88" s="182"/>
      <c r="J88" s="182"/>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row>
    <row r="89" spans="1:33" ht="20.25" customHeight="1">
      <c r="A89" s="99" t="s">
        <v>109</v>
      </c>
      <c r="B89" s="210" t="s">
        <v>110</v>
      </c>
      <c r="C89" s="209" t="s">
        <v>38</v>
      </c>
      <c r="D89" s="209">
        <f>IF(C89="Yes",1,0)</f>
        <v>0</v>
      </c>
      <c r="E89" s="208">
        <f>IF(C89="N/a",0,1)</f>
        <v>1</v>
      </c>
      <c r="F89" s="183"/>
      <c r="G89" s="183"/>
      <c r="H89" s="182"/>
      <c r="I89" s="182"/>
      <c r="J89" s="182"/>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row>
    <row r="90" spans="1:33" ht="26" customHeight="1">
      <c r="A90" s="224" t="s">
        <v>111</v>
      </c>
      <c r="B90" s="97" t="s">
        <v>112</v>
      </c>
      <c r="C90" s="115" t="s">
        <v>38</v>
      </c>
      <c r="D90" s="115">
        <f>IF(C90="Yes",1,0)</f>
        <v>0</v>
      </c>
      <c r="E90" s="93">
        <f>IF(C90="N/a",0,1)</f>
        <v>1</v>
      </c>
      <c r="G90" s="200"/>
      <c r="H90" s="182"/>
      <c r="I90" s="182"/>
      <c r="J90" s="182"/>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row>
    <row r="91" spans="1:33" ht="32.25" customHeight="1">
      <c r="A91" s="224" t="s">
        <v>113</v>
      </c>
      <c r="B91" s="213" t="s">
        <v>114</v>
      </c>
      <c r="C91" s="209" t="s">
        <v>38</v>
      </c>
      <c r="D91" s="209">
        <f>IF(C91="Yes",1,0)</f>
        <v>0</v>
      </c>
      <c r="E91" s="208">
        <f>IF(C91="N/a",0,1)</f>
        <v>1</v>
      </c>
      <c r="F91" s="183"/>
      <c r="G91" s="200"/>
      <c r="H91" s="182"/>
      <c r="I91" s="182"/>
      <c r="J91" s="182"/>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row>
    <row r="92" spans="1:33" ht="20" customHeight="1">
      <c r="A92" s="204"/>
      <c r="B92" s="96" t="s">
        <v>115</v>
      </c>
      <c r="C92" s="94"/>
      <c r="D92" s="93"/>
      <c r="E92" s="95"/>
      <c r="F92" s="199"/>
      <c r="G92" s="183"/>
      <c r="H92" s="182"/>
      <c r="I92" s="182"/>
      <c r="J92" s="182"/>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row>
    <row r="93" spans="1:33" ht="20" customHeight="1">
      <c r="A93" s="204" t="s">
        <v>116</v>
      </c>
      <c r="B93" s="210" t="s">
        <v>117</v>
      </c>
      <c r="C93" s="208" t="s">
        <v>38</v>
      </c>
      <c r="D93" s="208">
        <f>IF(C93="Event is online",1,IF(C93="Yes",1,0))</f>
        <v>0</v>
      </c>
      <c r="E93" s="208">
        <f t="shared" ref="E93:E96" si="12">IF(C93="N/a",0,1)</f>
        <v>1</v>
      </c>
      <c r="F93" s="13" t="s">
        <v>35</v>
      </c>
      <c r="G93" s="183"/>
      <c r="H93" s="182"/>
      <c r="I93" s="182"/>
      <c r="J93" s="182"/>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row>
    <row r="94" spans="1:33" ht="20" customHeight="1">
      <c r="A94" s="204" t="s">
        <v>118</v>
      </c>
      <c r="B94" s="97" t="s">
        <v>119</v>
      </c>
      <c r="C94" s="93" t="s">
        <v>38</v>
      </c>
      <c r="D94" s="93">
        <f t="shared" ref="D94:D95" si="13">IF(C94="Yes",1,0)</f>
        <v>0</v>
      </c>
      <c r="E94" s="93">
        <f t="shared" si="12"/>
        <v>1</v>
      </c>
      <c r="F94" s="13" t="s">
        <v>35</v>
      </c>
      <c r="G94" s="183"/>
      <c r="H94" s="182"/>
      <c r="I94" s="182"/>
      <c r="J94" s="182"/>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row>
    <row r="95" spans="1:33" ht="18" customHeight="1">
      <c r="A95" s="204" t="s">
        <v>120</v>
      </c>
      <c r="B95" s="210" t="s">
        <v>121</v>
      </c>
      <c r="C95" s="208" t="s">
        <v>38</v>
      </c>
      <c r="D95" s="208">
        <f t="shared" si="13"/>
        <v>0</v>
      </c>
      <c r="E95" s="208">
        <f t="shared" si="12"/>
        <v>1</v>
      </c>
      <c r="F95" s="13" t="s">
        <v>35</v>
      </c>
      <c r="G95" s="183"/>
      <c r="H95" s="182"/>
      <c r="I95" s="182"/>
      <c r="J95" s="182"/>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row>
    <row r="96" spans="1:33" ht="18" customHeight="1">
      <c r="A96" s="204" t="s">
        <v>122</v>
      </c>
      <c r="B96" s="97" t="s">
        <v>123</v>
      </c>
      <c r="C96" s="93" t="s">
        <v>38</v>
      </c>
      <c r="D96" s="93">
        <f>IF(C96="Yes",1,0)</f>
        <v>0</v>
      </c>
      <c r="E96" s="93">
        <f t="shared" si="12"/>
        <v>1</v>
      </c>
      <c r="F96" s="13" t="s">
        <v>35</v>
      </c>
      <c r="G96" s="183"/>
      <c r="H96" s="182"/>
      <c r="I96" s="195"/>
      <c r="J96" s="182"/>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row>
    <row r="97" spans="1:35" ht="18" customHeight="1">
      <c r="A97" s="98"/>
      <c r="B97" s="156" t="s">
        <v>124</v>
      </c>
      <c r="C97" s="157"/>
      <c r="D97" s="158">
        <f>SUBTOTAL(109,D86:D96)</f>
        <v>0</v>
      </c>
      <c r="E97" s="159">
        <f>SUBTOTAL(109,E86:E96)</f>
        <v>9</v>
      </c>
      <c r="G97" s="183"/>
      <c r="H97" s="182"/>
      <c r="I97" s="195"/>
      <c r="J97" s="182"/>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row>
    <row r="98" spans="1:35" ht="29" customHeight="1">
      <c r="A98" s="98"/>
      <c r="B98" s="150"/>
      <c r="C98" s="151"/>
      <c r="D98" s="152"/>
      <c r="E98" s="153"/>
      <c r="G98" s="183"/>
      <c r="H98" s="182"/>
      <c r="I98" s="182"/>
      <c r="J98" s="182"/>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row>
    <row r="99" spans="1:35" ht="26" customHeight="1">
      <c r="B99" s="150"/>
      <c r="C99" s="151"/>
      <c r="D99" s="152"/>
      <c r="E99" s="153"/>
      <c r="G99" s="183"/>
      <c r="H99" s="182"/>
      <c r="I99" s="182"/>
      <c r="J99" s="182"/>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row>
    <row r="100" spans="1:35" ht="27.5" customHeight="1">
      <c r="A100" s="100"/>
      <c r="B100" s="10"/>
      <c r="C100" s="10"/>
      <c r="D100" s="10"/>
      <c r="E100" s="10"/>
      <c r="F100" s="10"/>
      <c r="G100" s="183"/>
      <c r="H100" s="182"/>
      <c r="I100" s="182"/>
      <c r="J100" s="182"/>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row>
    <row r="101" spans="1:35" ht="18" customHeight="1">
      <c r="A101" s="98"/>
      <c r="B101" s="298" t="s">
        <v>125</v>
      </c>
      <c r="C101" s="265"/>
      <c r="D101" s="265"/>
      <c r="E101" s="113" t="s">
        <v>22</v>
      </c>
      <c r="F101" s="192"/>
      <c r="G101" s="182"/>
      <c r="H101" s="182"/>
      <c r="I101" s="182"/>
      <c r="J101" s="182"/>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row>
    <row r="102" spans="1:35" ht="18" customHeight="1">
      <c r="B102" s="299" t="s">
        <v>126</v>
      </c>
      <c r="C102" s="299"/>
      <c r="D102" s="299"/>
      <c r="E102" s="299"/>
      <c r="F102" s="248"/>
      <c r="G102" s="192"/>
      <c r="H102" s="182"/>
      <c r="I102" s="182"/>
      <c r="J102" s="182"/>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row>
    <row r="103" spans="1:35" ht="20" customHeight="1">
      <c r="A103" s="98"/>
      <c r="B103" s="206" t="s">
        <v>25</v>
      </c>
      <c r="C103" s="205" t="s">
        <v>26</v>
      </c>
      <c r="D103" s="205" t="s">
        <v>27</v>
      </c>
      <c r="E103" s="205" t="s">
        <v>28</v>
      </c>
      <c r="F103" s="214" t="s">
        <v>29</v>
      </c>
      <c r="G103" s="12" t="s">
        <v>30</v>
      </c>
      <c r="H103" s="182"/>
      <c r="I103" s="182"/>
      <c r="J103" s="182"/>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row>
    <row r="104" spans="1:35" ht="20" customHeight="1">
      <c r="A104" s="98"/>
      <c r="B104" s="116" t="s">
        <v>127</v>
      </c>
      <c r="C104" s="117"/>
      <c r="D104" s="117"/>
      <c r="E104" s="117"/>
      <c r="F104" s="10"/>
      <c r="G104" s="183"/>
      <c r="H104" s="182"/>
      <c r="I104" s="182"/>
      <c r="J104" s="182"/>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row>
    <row r="105" spans="1:35" ht="20" customHeight="1">
      <c r="A105" s="98" t="s">
        <v>128</v>
      </c>
      <c r="B105" s="211" t="s">
        <v>129</v>
      </c>
      <c r="C105" s="212" t="s">
        <v>38</v>
      </c>
      <c r="D105" s="212">
        <f>IF(C105= "Yes",1,0)</f>
        <v>0</v>
      </c>
      <c r="E105" s="212">
        <f>IF(C105="N/a",0,1)</f>
        <v>1</v>
      </c>
      <c r="F105" s="10"/>
      <c r="G105" s="200"/>
      <c r="H105" s="182"/>
      <c r="I105" s="182"/>
      <c r="J105" s="182"/>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row>
    <row r="106" spans="1:35" ht="20" customHeight="1">
      <c r="A106" s="98" t="s">
        <v>130</v>
      </c>
      <c r="B106" s="118" t="s">
        <v>131</v>
      </c>
      <c r="C106" s="117" t="s">
        <v>38</v>
      </c>
      <c r="D106" s="117">
        <f>IF(C106="N/A",0,IF(C106="Yes",1,0))</f>
        <v>0</v>
      </c>
      <c r="E106" s="117">
        <f>IF(C106="N/a",0,1)</f>
        <v>1</v>
      </c>
      <c r="F106" s="13" t="s">
        <v>35</v>
      </c>
      <c r="G106" s="183"/>
      <c r="H106" s="182"/>
      <c r="I106" s="182"/>
      <c r="J106" s="182"/>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row>
    <row r="107" spans="1:35" ht="20" customHeight="1">
      <c r="A107" s="98" t="s">
        <v>132</v>
      </c>
      <c r="B107" s="211" t="s">
        <v>133</v>
      </c>
      <c r="C107" s="212" t="s">
        <v>38</v>
      </c>
      <c r="D107" s="212">
        <f>IF(C107="Signage with lists &amp; pics",2,IF(C107="Just Words",1,0))</f>
        <v>0</v>
      </c>
      <c r="E107" s="212">
        <f>IF(C107="N/a",0,2)</f>
        <v>2</v>
      </c>
      <c r="F107" s="13" t="s">
        <v>35</v>
      </c>
      <c r="G107" s="183"/>
      <c r="H107" s="182"/>
      <c r="I107" s="182"/>
      <c r="J107" s="182"/>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row>
    <row r="108" spans="1:35" ht="23" customHeight="1">
      <c r="A108" s="223" t="s">
        <v>134</v>
      </c>
      <c r="B108" s="118" t="s">
        <v>135</v>
      </c>
      <c r="C108" s="117" t="s">
        <v>38</v>
      </c>
      <c r="D108" s="117">
        <f>IF(C108="N/A",0,IF(C108="Yes",1,0))</f>
        <v>0</v>
      </c>
      <c r="E108" s="117">
        <f>IF(C108="N/a",0,1)</f>
        <v>1</v>
      </c>
      <c r="G108" s="183"/>
      <c r="H108" s="182"/>
      <c r="I108" s="182"/>
      <c r="J108" s="182"/>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row>
    <row r="109" spans="1:35" ht="20" customHeight="1">
      <c r="A109" s="98" t="s">
        <v>136</v>
      </c>
      <c r="B109" s="211" t="s">
        <v>137</v>
      </c>
      <c r="C109" s="212" t="s">
        <v>38</v>
      </c>
      <c r="D109" s="212">
        <f>IF(C109="Yes",1,0)</f>
        <v>0</v>
      </c>
      <c r="E109" s="212">
        <f>IF(C109="N/a",0,1)</f>
        <v>1</v>
      </c>
      <c r="F109" s="13" t="s">
        <v>35</v>
      </c>
      <c r="G109" s="183"/>
      <c r="H109" s="182"/>
      <c r="I109" s="182"/>
      <c r="J109" s="182"/>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row>
    <row r="110" spans="1:35" ht="19.25" customHeight="1">
      <c r="A110" s="98"/>
      <c r="B110" s="116" t="s">
        <v>138</v>
      </c>
      <c r="C110" s="117"/>
      <c r="D110" s="117"/>
      <c r="E110" s="117"/>
      <c r="F110" s="10"/>
      <c r="G110" s="183"/>
      <c r="H110" s="182"/>
      <c r="I110" s="182"/>
      <c r="J110" s="182"/>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row>
    <row r="111" spans="1:35" ht="26" customHeight="1">
      <c r="A111" s="223" t="s">
        <v>139</v>
      </c>
      <c r="B111" s="160" t="s">
        <v>140</v>
      </c>
      <c r="C111" s="117" t="s">
        <v>38</v>
      </c>
      <c r="D111" s="117">
        <f>IF(C111="Yes",1,0)</f>
        <v>0</v>
      </c>
      <c r="E111" s="117">
        <f>IF(C111="N/a",0,1)</f>
        <v>1</v>
      </c>
      <c r="F111" s="13" t="s">
        <v>35</v>
      </c>
      <c r="G111" s="183"/>
      <c r="H111" s="182"/>
      <c r="I111" s="182"/>
      <c r="J111" s="182"/>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row>
    <row r="112" spans="1:35" ht="20" customHeight="1">
      <c r="A112" s="98" t="s">
        <v>141</v>
      </c>
      <c r="B112" s="211" t="s">
        <v>142</v>
      </c>
      <c r="C112" s="212" t="s">
        <v>38</v>
      </c>
      <c r="D112" s="212">
        <f>IF(C112="Yes",1,0)</f>
        <v>0</v>
      </c>
      <c r="E112" s="212">
        <f>IF(C112="N/a",0,1)</f>
        <v>1</v>
      </c>
      <c r="F112" s="13" t="s">
        <v>35</v>
      </c>
      <c r="G112" s="183"/>
      <c r="H112" s="182"/>
      <c r="I112" s="182"/>
      <c r="J112" s="182"/>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row>
    <row r="113" spans="1:35" ht="19.25" customHeight="1">
      <c r="A113" s="98"/>
      <c r="B113" s="116" t="s">
        <v>143</v>
      </c>
      <c r="C113" s="117"/>
      <c r="D113" s="117"/>
      <c r="E113" s="117"/>
      <c r="F113" s="10"/>
      <c r="G113" s="183"/>
      <c r="H113" s="182"/>
      <c r="I113" s="182"/>
      <c r="J113" s="182"/>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row>
    <row r="114" spans="1:35" ht="20" customHeight="1">
      <c r="A114" s="98" t="s">
        <v>144</v>
      </c>
      <c r="B114" s="118" t="s">
        <v>145</v>
      </c>
      <c r="C114" s="117" t="s">
        <v>38</v>
      </c>
      <c r="D114" s="117">
        <f>IF(C114="Yes",1,0)</f>
        <v>0</v>
      </c>
      <c r="E114" s="117">
        <f>IF(C114="N/a",0,1)</f>
        <v>1</v>
      </c>
      <c r="F114" s="13" t="s">
        <v>35</v>
      </c>
      <c r="G114" s="183"/>
      <c r="H114" s="182"/>
      <c r="I114" s="182"/>
      <c r="J114" s="182"/>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row>
    <row r="115" spans="1:35" ht="15.75" customHeight="1">
      <c r="A115" s="223" t="s">
        <v>146</v>
      </c>
      <c r="B115" s="211" t="s">
        <v>147</v>
      </c>
      <c r="C115" s="212" t="s">
        <v>38</v>
      </c>
      <c r="D115" s="212">
        <f>IF(C115="Yes",1,0)</f>
        <v>0</v>
      </c>
      <c r="E115" s="212">
        <f>IF(C115="N/a",0,1)</f>
        <v>1</v>
      </c>
      <c r="F115" s="13" t="s">
        <v>35</v>
      </c>
      <c r="G115" s="183"/>
      <c r="H115" s="182"/>
      <c r="I115" s="182"/>
      <c r="J115" s="182"/>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row>
    <row r="116" spans="1:35" ht="15.75" customHeight="1">
      <c r="A116" s="223" t="s">
        <v>148</v>
      </c>
      <c r="B116" s="118" t="s">
        <v>149</v>
      </c>
      <c r="C116" s="117" t="s">
        <v>38</v>
      </c>
      <c r="D116" s="117">
        <f>IF(C116="N/A",0,IF(C116="Yes",1,0))</f>
        <v>0</v>
      </c>
      <c r="E116" s="117">
        <f>IF(C116="N/a",0,1)</f>
        <v>1</v>
      </c>
      <c r="G116" s="183"/>
      <c r="H116" s="182"/>
      <c r="I116" s="182"/>
      <c r="J116" s="182"/>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row>
    <row r="117" spans="1:35" ht="15.75" customHeight="1">
      <c r="A117" s="10"/>
      <c r="B117" s="120" t="s">
        <v>150</v>
      </c>
      <c r="C117" s="119"/>
      <c r="D117" s="180">
        <f>SUBTOTAL(109,D104:D115)</f>
        <v>0</v>
      </c>
      <c r="E117" s="181">
        <f>SUBTOTAL(109,E105:E116)</f>
        <v>11</v>
      </c>
      <c r="F117" s="10"/>
      <c r="G117" s="183"/>
      <c r="H117" s="182"/>
      <c r="I117" s="182"/>
      <c r="J117" s="182"/>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row>
    <row r="118" spans="1:35" ht="15.75" customHeight="1">
      <c r="A118" s="10"/>
      <c r="B118" s="10"/>
      <c r="C118" s="10"/>
      <c r="D118" s="10"/>
      <c r="E118" s="10"/>
      <c r="F118" s="10"/>
      <c r="G118" s="182"/>
      <c r="H118" s="182"/>
      <c r="I118" s="182"/>
      <c r="J118" s="182"/>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c r="AI118" s="183"/>
    </row>
    <row r="119" spans="1:35" ht="21" customHeight="1">
      <c r="A119" s="10"/>
      <c r="B119" s="10"/>
      <c r="C119" s="10"/>
      <c r="D119" s="10"/>
      <c r="E119" s="10"/>
      <c r="F119" s="10"/>
      <c r="G119" s="182"/>
      <c r="H119" s="182"/>
      <c r="I119" s="182"/>
      <c r="J119" s="182"/>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row>
    <row r="120" spans="1:35" ht="15.75" customHeight="1">
      <c r="A120" s="10"/>
      <c r="B120" s="10"/>
      <c r="C120" s="10"/>
      <c r="D120" s="10"/>
      <c r="E120" s="10"/>
      <c r="F120" s="10"/>
      <c r="G120" s="182"/>
      <c r="H120" s="182"/>
      <c r="I120" s="182"/>
      <c r="J120" s="182"/>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row>
    <row r="121" spans="1:35" ht="15.75" customHeight="1">
      <c r="A121" s="10"/>
      <c r="B121" s="32" t="s">
        <v>151</v>
      </c>
      <c r="C121" s="32"/>
      <c r="D121" s="32"/>
      <c r="E121" s="32"/>
      <c r="F121" s="32"/>
      <c r="G121" s="182"/>
      <c r="H121" s="182"/>
      <c r="I121" s="182"/>
      <c r="J121" s="182"/>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row>
    <row r="122" spans="1:35" ht="15.75" customHeight="1">
      <c r="A122" s="10"/>
      <c r="B122" s="300" t="s">
        <v>152</v>
      </c>
      <c r="C122" s="265"/>
      <c r="D122" s="265"/>
      <c r="E122" s="265"/>
      <c r="F122" s="249"/>
      <c r="G122" s="182"/>
      <c r="H122" s="182"/>
      <c r="I122" s="182"/>
      <c r="J122" s="182"/>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row>
    <row r="123" spans="1:35" ht="15.75" customHeight="1">
      <c r="A123" s="10"/>
      <c r="B123" s="265"/>
      <c r="C123" s="265"/>
      <c r="D123" s="265"/>
      <c r="E123" s="265"/>
      <c r="F123" s="249"/>
      <c r="G123" s="182"/>
      <c r="H123" s="182"/>
      <c r="I123" s="182"/>
      <c r="J123" s="182"/>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row>
    <row r="124" spans="1:35" ht="26" customHeight="1">
      <c r="A124" s="10"/>
      <c r="B124" s="301"/>
      <c r="C124" s="275"/>
      <c r="D124" s="275"/>
      <c r="E124" s="302"/>
      <c r="F124" s="10"/>
      <c r="G124" s="182"/>
      <c r="H124" s="182"/>
      <c r="I124" s="182"/>
      <c r="J124" s="182"/>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row>
    <row r="125" spans="1:35" ht="28.25" customHeight="1">
      <c r="A125" s="10"/>
      <c r="B125" s="303"/>
      <c r="C125" s="263"/>
      <c r="D125" s="263"/>
      <c r="E125" s="280"/>
      <c r="F125" s="10"/>
      <c r="G125" s="182"/>
      <c r="H125" s="182"/>
      <c r="I125" s="182"/>
      <c r="J125" s="182"/>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row>
    <row r="126" spans="1:35" ht="21.5" customHeight="1">
      <c r="A126" s="10"/>
      <c r="B126" s="303"/>
      <c r="C126" s="263"/>
      <c r="D126" s="263"/>
      <c r="E126" s="280"/>
      <c r="F126" s="10"/>
      <c r="G126" s="182"/>
      <c r="H126" s="182"/>
      <c r="I126" s="182"/>
      <c r="J126" s="182"/>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row>
    <row r="127" spans="1:35" ht="57" customHeight="1">
      <c r="A127" s="10"/>
      <c r="B127" s="303"/>
      <c r="C127" s="263"/>
      <c r="D127" s="263"/>
      <c r="E127" s="280"/>
      <c r="F127" s="10"/>
      <c r="G127" s="182"/>
      <c r="H127" s="185"/>
      <c r="I127" s="185"/>
      <c r="J127" s="185"/>
      <c r="K127" s="185"/>
      <c r="L127" s="185"/>
      <c r="M127" s="185"/>
      <c r="N127" s="185"/>
      <c r="O127" s="185"/>
      <c r="P127" s="185"/>
      <c r="Q127" s="185"/>
      <c r="R127" s="185"/>
      <c r="S127" s="185"/>
      <c r="T127" s="185"/>
      <c r="U127" s="185"/>
      <c r="V127" s="183"/>
      <c r="W127" s="183"/>
      <c r="X127" s="183"/>
      <c r="Y127" s="183"/>
      <c r="Z127" s="183"/>
      <c r="AA127" s="183"/>
      <c r="AB127" s="183"/>
      <c r="AC127" s="183"/>
      <c r="AD127" s="183"/>
      <c r="AE127" s="183"/>
      <c r="AF127" s="183"/>
      <c r="AG127" s="183"/>
      <c r="AH127" s="183"/>
      <c r="AI127" s="183"/>
    </row>
    <row r="128" spans="1:35" ht="29.75" customHeight="1">
      <c r="A128" s="10"/>
      <c r="B128" s="303"/>
      <c r="C128" s="263"/>
      <c r="D128" s="263"/>
      <c r="E128" s="280"/>
      <c r="F128" s="10"/>
      <c r="G128" s="12"/>
      <c r="H128" s="232" t="s">
        <v>153</v>
      </c>
      <c r="I128" s="222"/>
      <c r="J128" s="222"/>
      <c r="K128" s="222"/>
      <c r="L128" s="222"/>
      <c r="M128" s="185"/>
      <c r="N128" s="185"/>
      <c r="O128" s="185"/>
      <c r="P128" s="185"/>
      <c r="Q128" s="185"/>
      <c r="R128" s="185"/>
      <c r="S128" s="185"/>
      <c r="T128" s="185"/>
      <c r="U128" s="185"/>
      <c r="V128" s="183"/>
      <c r="W128" s="183"/>
      <c r="X128" s="183"/>
      <c r="Y128" s="183"/>
      <c r="Z128" s="183"/>
      <c r="AA128" s="183"/>
      <c r="AB128" s="183"/>
      <c r="AC128" s="183"/>
      <c r="AD128" s="183"/>
      <c r="AE128" s="183"/>
      <c r="AF128" s="183"/>
      <c r="AG128" s="183"/>
      <c r="AH128" s="183"/>
      <c r="AI128" s="183"/>
    </row>
    <row r="129" spans="1:35" ht="15.75" customHeight="1">
      <c r="A129" s="10"/>
      <c r="B129" s="303"/>
      <c r="C129" s="263"/>
      <c r="D129" s="263"/>
      <c r="E129" s="280"/>
      <c r="F129" s="10"/>
      <c r="G129" s="12"/>
      <c r="H129" s="104"/>
      <c r="I129" s="233">
        <f>0.4*D145</f>
        <v>24</v>
      </c>
      <c r="J129" s="104"/>
      <c r="K129" s="104"/>
      <c r="L129" s="222"/>
      <c r="M129" s="185"/>
      <c r="N129" s="185"/>
      <c r="O129" s="185"/>
      <c r="P129" s="185"/>
      <c r="Q129" s="185"/>
      <c r="R129" s="185"/>
      <c r="S129" s="185"/>
      <c r="T129" s="185"/>
      <c r="U129" s="185"/>
      <c r="V129" s="183"/>
      <c r="W129" s="183"/>
      <c r="X129" s="183"/>
      <c r="Y129" s="183"/>
      <c r="Z129" s="183"/>
      <c r="AA129" s="183"/>
      <c r="AB129" s="183"/>
      <c r="AC129" s="183"/>
      <c r="AD129" s="183"/>
      <c r="AE129" s="183"/>
      <c r="AF129" s="183"/>
      <c r="AG129" s="183"/>
      <c r="AH129" s="183"/>
      <c r="AI129" s="183"/>
    </row>
    <row r="130" spans="1:35" ht="15.75" customHeight="1">
      <c r="A130" s="10"/>
      <c r="B130" s="303"/>
      <c r="C130" s="263"/>
      <c r="D130" s="263"/>
      <c r="E130" s="280"/>
      <c r="F130" s="10"/>
      <c r="G130" s="12"/>
      <c r="H130" s="104" t="s">
        <v>154</v>
      </c>
      <c r="I130" s="104">
        <f>0.35*D$145</f>
        <v>21</v>
      </c>
      <c r="J130" s="104"/>
      <c r="K130" s="222" t="s">
        <v>155</v>
      </c>
      <c r="L130" s="234">
        <f>C145</f>
        <v>0</v>
      </c>
      <c r="M130" s="185"/>
      <c r="N130" s="185"/>
      <c r="O130" s="185"/>
      <c r="P130" s="185"/>
      <c r="Q130" s="185"/>
      <c r="R130" s="185"/>
      <c r="S130" s="185"/>
      <c r="T130" s="185"/>
      <c r="U130" s="185"/>
      <c r="V130" s="183"/>
      <c r="W130" s="183"/>
      <c r="X130" s="183"/>
      <c r="Y130" s="183"/>
      <c r="Z130" s="183"/>
      <c r="AA130" s="183"/>
      <c r="AB130" s="183"/>
      <c r="AC130" s="183"/>
      <c r="AD130" s="183"/>
      <c r="AE130" s="183"/>
      <c r="AF130" s="183"/>
      <c r="AG130" s="183"/>
      <c r="AH130" s="183"/>
      <c r="AI130" s="183"/>
    </row>
    <row r="131" spans="1:35" ht="15.75" customHeight="1">
      <c r="A131" s="10"/>
      <c r="B131" s="303"/>
      <c r="C131" s="263"/>
      <c r="D131" s="263"/>
      <c r="E131" s="280"/>
      <c r="F131" s="10"/>
      <c r="G131" s="12"/>
      <c r="H131" s="104" t="s">
        <v>156</v>
      </c>
      <c r="I131" s="104">
        <f>0.15*D$145</f>
        <v>9</v>
      </c>
      <c r="J131" s="104"/>
      <c r="K131" s="104" t="s">
        <v>157</v>
      </c>
      <c r="L131" s="222">
        <v>1</v>
      </c>
      <c r="M131" s="185"/>
      <c r="N131" s="185"/>
      <c r="O131" s="185"/>
      <c r="P131" s="185"/>
      <c r="Q131" s="185"/>
      <c r="R131" s="185"/>
      <c r="S131" s="185"/>
      <c r="T131" s="185"/>
      <c r="U131" s="185"/>
      <c r="V131" s="183"/>
      <c r="W131" s="183"/>
      <c r="X131" s="183"/>
      <c r="Y131" s="183"/>
      <c r="Z131" s="183"/>
      <c r="AA131" s="183"/>
      <c r="AB131" s="183"/>
      <c r="AC131" s="183"/>
      <c r="AD131" s="183"/>
      <c r="AE131" s="183"/>
      <c r="AF131" s="183"/>
      <c r="AG131" s="183"/>
      <c r="AH131" s="183"/>
      <c r="AI131" s="183"/>
    </row>
    <row r="132" spans="1:35" ht="15.75" customHeight="1">
      <c r="A132" s="10"/>
      <c r="B132" s="303"/>
      <c r="C132" s="263"/>
      <c r="D132" s="263"/>
      <c r="E132" s="280"/>
      <c r="F132" s="10"/>
      <c r="G132" s="12"/>
      <c r="H132" s="104" t="s">
        <v>158</v>
      </c>
      <c r="I132" s="104">
        <f>0.1*D$145</f>
        <v>6</v>
      </c>
      <c r="J132" s="104"/>
      <c r="K132" s="104" t="s">
        <v>159</v>
      </c>
      <c r="L132" s="222">
        <f>D145*2-C145-L131</f>
        <v>119</v>
      </c>
      <c r="M132" s="185"/>
      <c r="N132" s="185"/>
      <c r="O132" s="185"/>
      <c r="P132" s="185"/>
      <c r="Q132" s="185"/>
      <c r="R132" s="185"/>
      <c r="S132" s="185"/>
      <c r="T132" s="185"/>
      <c r="U132" s="185"/>
      <c r="V132" s="183"/>
      <c r="W132" s="183"/>
      <c r="X132" s="183"/>
      <c r="Y132" s="183"/>
      <c r="Z132" s="183"/>
      <c r="AA132" s="183"/>
      <c r="AB132" s="183"/>
      <c r="AC132" s="183"/>
      <c r="AD132" s="183"/>
      <c r="AE132" s="183"/>
      <c r="AF132" s="183"/>
      <c r="AG132" s="183"/>
      <c r="AH132" s="183"/>
      <c r="AI132" s="183"/>
    </row>
    <row r="133" spans="1:35" ht="27" customHeight="1">
      <c r="A133" s="10"/>
      <c r="B133" s="303"/>
      <c r="C133" s="263"/>
      <c r="D133" s="263"/>
      <c r="E133" s="280"/>
      <c r="F133" s="10"/>
      <c r="G133" s="12"/>
      <c r="H133" s="104"/>
      <c r="I133" s="233">
        <f>SUM(I129:I132)</f>
        <v>60</v>
      </c>
      <c r="J133" s="104"/>
      <c r="K133" s="104"/>
      <c r="L133" s="222"/>
      <c r="M133" s="185"/>
      <c r="N133" s="185"/>
      <c r="O133" s="185"/>
      <c r="P133" s="185"/>
      <c r="Q133" s="185"/>
      <c r="R133" s="185"/>
      <c r="S133" s="185"/>
      <c r="T133" s="185"/>
      <c r="U133" s="185"/>
      <c r="V133" s="183"/>
      <c r="W133" s="183"/>
      <c r="X133" s="183"/>
      <c r="Y133" s="183"/>
      <c r="Z133" s="183"/>
      <c r="AA133" s="183"/>
      <c r="AB133" s="183"/>
      <c r="AC133" s="183"/>
      <c r="AD133" s="183"/>
      <c r="AE133" s="183"/>
      <c r="AF133" s="183"/>
      <c r="AG133" s="183"/>
      <c r="AH133" s="183"/>
      <c r="AI133" s="183"/>
    </row>
    <row r="134" spans="1:35" ht="28.25" customHeight="1">
      <c r="A134" s="10"/>
      <c r="B134" s="304"/>
      <c r="C134" s="270"/>
      <c r="D134" s="270"/>
      <c r="E134" s="273"/>
      <c r="F134" s="10"/>
      <c r="G134" s="12"/>
      <c r="H134" s="104"/>
      <c r="I134" s="104"/>
      <c r="J134" s="104"/>
      <c r="K134" s="222"/>
      <c r="L134" s="222"/>
      <c r="M134" s="185"/>
      <c r="N134" s="185"/>
      <c r="O134" s="185"/>
      <c r="P134" s="185"/>
      <c r="Q134" s="185"/>
      <c r="R134" s="185"/>
      <c r="S134" s="185"/>
      <c r="T134" s="185"/>
      <c r="U134" s="185"/>
      <c r="V134" s="183"/>
      <c r="W134" s="183"/>
      <c r="X134" s="183"/>
      <c r="Y134" s="183"/>
      <c r="Z134" s="183"/>
      <c r="AA134" s="183"/>
      <c r="AB134" s="183"/>
      <c r="AC134" s="183"/>
      <c r="AD134" s="183"/>
      <c r="AE134" s="183"/>
      <c r="AF134" s="183"/>
      <c r="AG134" s="183"/>
      <c r="AH134" s="183"/>
      <c r="AI134" s="183"/>
    </row>
    <row r="135" spans="1:35" ht="50.75" customHeight="1">
      <c r="A135" s="10"/>
      <c r="B135" s="31"/>
      <c r="D135" s="33"/>
      <c r="E135" s="34" t="s">
        <v>160</v>
      </c>
      <c r="F135" s="290"/>
      <c r="G135" s="182"/>
      <c r="H135" s="184"/>
      <c r="I135" s="184"/>
      <c r="J135" s="184"/>
      <c r="K135" s="185"/>
      <c r="L135" s="185"/>
      <c r="M135" s="185"/>
      <c r="N135" s="185"/>
      <c r="O135" s="185"/>
      <c r="P135" s="185"/>
      <c r="Q135" s="185"/>
      <c r="R135" s="185"/>
      <c r="S135" s="185"/>
      <c r="T135" s="185"/>
      <c r="U135" s="185"/>
      <c r="V135" s="183"/>
      <c r="W135" s="183"/>
      <c r="X135" s="183"/>
      <c r="Y135" s="183"/>
      <c r="Z135" s="183"/>
      <c r="AA135" s="183"/>
      <c r="AB135" s="183"/>
      <c r="AC135" s="183"/>
      <c r="AD135" s="183"/>
      <c r="AE135" s="183"/>
      <c r="AF135" s="183"/>
      <c r="AG135" s="183"/>
      <c r="AH135" s="183"/>
      <c r="AI135" s="183"/>
    </row>
    <row r="136" spans="1:35" ht="29" customHeight="1">
      <c r="A136" s="10"/>
      <c r="B136" s="31"/>
      <c r="D136" s="35" t="s">
        <v>161</v>
      </c>
      <c r="E136" s="34"/>
      <c r="F136" s="263"/>
      <c r="G136" s="182"/>
      <c r="H136" s="184"/>
      <c r="I136" s="184"/>
      <c r="J136" s="184"/>
      <c r="K136" s="185"/>
      <c r="L136" s="185"/>
      <c r="M136" s="185"/>
      <c r="N136" s="185"/>
      <c r="O136" s="185"/>
      <c r="P136" s="185"/>
      <c r="Q136" s="185"/>
      <c r="R136" s="185"/>
      <c r="S136" s="185"/>
      <c r="T136" s="185"/>
      <c r="U136" s="185"/>
      <c r="V136" s="183"/>
      <c r="W136" s="183"/>
      <c r="X136" s="183"/>
      <c r="Y136" s="183"/>
      <c r="Z136" s="183"/>
      <c r="AA136" s="183"/>
      <c r="AB136" s="183"/>
      <c r="AC136" s="183"/>
      <c r="AD136" s="183"/>
      <c r="AE136" s="183"/>
      <c r="AF136" s="183"/>
      <c r="AG136" s="183"/>
      <c r="AH136" s="183"/>
      <c r="AI136" s="183"/>
    </row>
    <row r="137" spans="1:35" ht="54" customHeight="1">
      <c r="A137" s="10"/>
      <c r="B137" s="89" t="s">
        <v>162</v>
      </c>
      <c r="C137" s="10"/>
      <c r="D137" s="10"/>
      <c r="E137" s="10"/>
      <c r="F137" s="10"/>
      <c r="G137" s="182"/>
      <c r="H137" s="184"/>
      <c r="I137" s="184"/>
      <c r="J137" s="184"/>
      <c r="K137" s="185"/>
      <c r="L137" s="185"/>
      <c r="M137" s="185"/>
      <c r="N137" s="185"/>
      <c r="O137" s="185"/>
      <c r="P137" s="185"/>
      <c r="Q137" s="185"/>
      <c r="R137" s="185"/>
      <c r="S137" s="185"/>
      <c r="T137" s="185"/>
      <c r="U137" s="185"/>
      <c r="V137" s="183"/>
      <c r="W137" s="183"/>
      <c r="X137" s="183"/>
      <c r="Y137" s="183"/>
      <c r="Z137" s="183"/>
      <c r="AA137" s="183"/>
      <c r="AB137" s="183"/>
      <c r="AC137" s="183"/>
      <c r="AD137" s="183"/>
      <c r="AE137" s="183"/>
      <c r="AF137" s="183"/>
      <c r="AG137" s="183"/>
      <c r="AH137" s="183"/>
      <c r="AI137" s="183"/>
    </row>
    <row r="138" spans="1:35" ht="55.5" customHeight="1">
      <c r="A138" s="10"/>
      <c r="B138" s="291" t="s">
        <v>163</v>
      </c>
      <c r="C138" s="263"/>
      <c r="D138" s="263"/>
      <c r="E138" s="263"/>
      <c r="F138" s="10"/>
      <c r="G138" s="182"/>
      <c r="H138" s="184"/>
      <c r="I138" s="184"/>
      <c r="J138" s="184"/>
      <c r="K138" s="185"/>
      <c r="L138" s="185"/>
      <c r="M138" s="185"/>
      <c r="N138" s="185"/>
      <c r="O138" s="185"/>
      <c r="P138" s="185"/>
      <c r="Q138" s="185"/>
      <c r="R138" s="185"/>
      <c r="S138" s="185"/>
      <c r="T138" s="185"/>
      <c r="U138" s="185"/>
      <c r="V138" s="183"/>
      <c r="W138" s="183"/>
      <c r="X138" s="183"/>
      <c r="Y138" s="183"/>
      <c r="Z138" s="183"/>
      <c r="AA138" s="183"/>
      <c r="AB138" s="183"/>
      <c r="AC138" s="183"/>
      <c r="AD138" s="183"/>
      <c r="AE138" s="183"/>
      <c r="AF138" s="183"/>
      <c r="AG138" s="183"/>
      <c r="AH138" s="183"/>
      <c r="AI138" s="183"/>
    </row>
    <row r="139" spans="1:35" ht="19.25" customHeight="1">
      <c r="B139" s="36" t="s">
        <v>164</v>
      </c>
      <c r="C139" s="37" t="s">
        <v>27</v>
      </c>
      <c r="D139" s="38" t="s">
        <v>165</v>
      </c>
      <c r="E139" s="39" t="s">
        <v>166</v>
      </c>
      <c r="F139" s="250"/>
      <c r="G139" s="183"/>
      <c r="H139" s="184"/>
      <c r="I139" s="185"/>
      <c r="J139" s="185"/>
      <c r="K139" s="185"/>
      <c r="L139" s="185"/>
      <c r="M139" s="185"/>
      <c r="N139" s="185"/>
      <c r="O139" s="185"/>
      <c r="P139" s="185"/>
      <c r="Q139" s="185"/>
      <c r="R139" s="185"/>
      <c r="S139" s="185"/>
      <c r="T139" s="185"/>
      <c r="U139" s="185"/>
      <c r="V139" s="183"/>
      <c r="W139" s="183"/>
      <c r="X139" s="183"/>
      <c r="Y139" s="183"/>
      <c r="Z139" s="183"/>
      <c r="AA139" s="183"/>
      <c r="AB139" s="183"/>
      <c r="AC139" s="183"/>
      <c r="AD139" s="183"/>
      <c r="AE139" s="183"/>
      <c r="AF139" s="183"/>
      <c r="AG139" s="183"/>
      <c r="AH139" s="183"/>
      <c r="AI139" s="183"/>
    </row>
    <row r="140" spans="1:35" ht="32.25" customHeight="1">
      <c r="B140" s="40" t="s">
        <v>167</v>
      </c>
      <c r="C140" s="41">
        <f>D56</f>
        <v>0</v>
      </c>
      <c r="D140" s="41">
        <f>E56</f>
        <v>18</v>
      </c>
      <c r="E140" s="41">
        <v>19</v>
      </c>
      <c r="F140" s="250"/>
      <c r="G140" s="183"/>
      <c r="H140" s="184"/>
      <c r="I140" s="185"/>
      <c r="J140" s="185"/>
      <c r="K140" s="185"/>
      <c r="L140" s="185"/>
      <c r="M140" s="185"/>
      <c r="N140" s="185"/>
      <c r="O140" s="185"/>
      <c r="P140" s="185"/>
      <c r="Q140" s="185"/>
      <c r="R140" s="185"/>
      <c r="S140" s="185"/>
      <c r="T140" s="185"/>
      <c r="U140" s="185"/>
      <c r="V140" s="183"/>
      <c r="W140" s="183"/>
      <c r="X140" s="183"/>
      <c r="Y140" s="183"/>
      <c r="Z140" s="183"/>
      <c r="AA140" s="183"/>
      <c r="AB140" s="183"/>
      <c r="AC140" s="183"/>
      <c r="AD140" s="183"/>
      <c r="AE140" s="183"/>
      <c r="AF140" s="183"/>
      <c r="AG140" s="183"/>
      <c r="AH140" s="183"/>
      <c r="AI140" s="183"/>
    </row>
    <row r="141" spans="1:35" ht="15" customHeight="1">
      <c r="B141" s="40" t="s">
        <v>168</v>
      </c>
      <c r="C141" s="41">
        <f>D79</f>
        <v>0</v>
      </c>
      <c r="D141" s="41">
        <f>E79</f>
        <v>22</v>
      </c>
      <c r="E141" s="41">
        <v>22</v>
      </c>
      <c r="F141" s="250"/>
      <c r="G141" s="183"/>
      <c r="H141" s="185"/>
      <c r="I141" s="185"/>
      <c r="J141" s="185"/>
      <c r="K141" s="185"/>
      <c r="L141" s="185"/>
      <c r="M141" s="185"/>
      <c r="N141" s="185"/>
      <c r="O141" s="185"/>
      <c r="P141" s="185"/>
      <c r="Q141" s="185"/>
      <c r="R141" s="185"/>
      <c r="S141" s="185"/>
      <c r="T141" s="185"/>
      <c r="U141" s="185"/>
      <c r="V141" s="183"/>
      <c r="W141" s="183"/>
      <c r="X141" s="183"/>
      <c r="Y141" s="183"/>
      <c r="Z141" s="183"/>
      <c r="AA141" s="183"/>
      <c r="AB141" s="183"/>
      <c r="AC141" s="183"/>
      <c r="AD141" s="183"/>
      <c r="AE141" s="183"/>
      <c r="AF141" s="183"/>
      <c r="AG141" s="183"/>
      <c r="AH141" s="183"/>
      <c r="AI141" s="183"/>
    </row>
    <row r="142" spans="1:35" ht="15" customHeight="1">
      <c r="B142" s="42" t="s">
        <v>169</v>
      </c>
      <c r="C142" s="41">
        <f>D97</f>
        <v>0</v>
      </c>
      <c r="D142" s="41">
        <f>E97</f>
        <v>9</v>
      </c>
      <c r="E142" s="41">
        <v>9</v>
      </c>
      <c r="F142" s="250"/>
      <c r="G142" s="183"/>
      <c r="H142" s="185"/>
      <c r="I142" s="185"/>
      <c r="J142" s="185"/>
      <c r="K142" s="185"/>
      <c r="L142" s="185"/>
      <c r="M142" s="185"/>
      <c r="N142" s="185"/>
      <c r="O142" s="185"/>
      <c r="P142" s="185"/>
      <c r="Q142" s="185"/>
      <c r="R142" s="185"/>
      <c r="S142" s="185"/>
      <c r="T142" s="185"/>
      <c r="U142" s="185"/>
      <c r="V142" s="183"/>
      <c r="W142" s="183"/>
      <c r="X142" s="183"/>
      <c r="Y142" s="183"/>
      <c r="Z142" s="183"/>
      <c r="AA142" s="183"/>
      <c r="AB142" s="183"/>
      <c r="AC142" s="183"/>
      <c r="AD142" s="183"/>
      <c r="AE142" s="183"/>
      <c r="AF142" s="183"/>
      <c r="AG142" s="183"/>
      <c r="AH142" s="183"/>
      <c r="AI142" s="183"/>
    </row>
    <row r="143" spans="1:35" ht="33" customHeight="1">
      <c r="B143" s="40" t="s">
        <v>170</v>
      </c>
      <c r="C143" s="41">
        <f>D117</f>
        <v>0</v>
      </c>
      <c r="D143" s="41">
        <f>E117</f>
        <v>11</v>
      </c>
      <c r="E143" s="41">
        <v>10</v>
      </c>
      <c r="F143" s="250"/>
      <c r="G143" s="183"/>
      <c r="H143" s="185"/>
      <c r="I143" s="185"/>
      <c r="J143" s="185"/>
      <c r="K143" s="185"/>
      <c r="L143" s="185"/>
      <c r="M143" s="185"/>
      <c r="N143" s="185"/>
      <c r="O143" s="185"/>
      <c r="P143" s="185"/>
      <c r="Q143" s="185"/>
      <c r="R143" s="185"/>
      <c r="S143" s="185"/>
      <c r="T143" s="185"/>
      <c r="U143" s="185"/>
      <c r="V143" s="183"/>
      <c r="W143" s="183"/>
      <c r="X143" s="183"/>
      <c r="Y143" s="183"/>
      <c r="Z143" s="183"/>
      <c r="AA143" s="183"/>
      <c r="AB143" s="183"/>
      <c r="AC143" s="183"/>
      <c r="AD143" s="183"/>
      <c r="AE143" s="183"/>
      <c r="AF143" s="183"/>
      <c r="AG143" s="183"/>
      <c r="AH143" s="183"/>
      <c r="AI143" s="183"/>
    </row>
    <row r="144" spans="1:35" ht="19.25" customHeight="1">
      <c r="B144" s="43" t="s">
        <v>171</v>
      </c>
      <c r="C144" s="44">
        <f>E136</f>
        <v>0</v>
      </c>
      <c r="D144" s="44">
        <v>0</v>
      </c>
      <c r="E144" s="41">
        <v>5</v>
      </c>
      <c r="F144" s="250"/>
      <c r="G144" s="182"/>
      <c r="H144" s="185"/>
      <c r="I144" s="185"/>
      <c r="J144" s="185"/>
      <c r="K144" s="185"/>
      <c r="L144" s="185"/>
      <c r="M144" s="185"/>
      <c r="N144" s="185"/>
      <c r="O144" s="185"/>
      <c r="P144" s="185"/>
      <c r="Q144" s="185"/>
      <c r="R144" s="185"/>
      <c r="S144" s="185"/>
      <c r="T144" s="185"/>
      <c r="U144" s="185"/>
      <c r="V144" s="183"/>
      <c r="W144" s="183"/>
      <c r="X144" s="183"/>
      <c r="Y144" s="183"/>
      <c r="Z144" s="183"/>
      <c r="AA144" s="183"/>
      <c r="AB144" s="183"/>
      <c r="AC144" s="183"/>
      <c r="AD144" s="183"/>
      <c r="AE144" s="183"/>
      <c r="AF144" s="183"/>
      <c r="AG144" s="183"/>
      <c r="AH144" s="183"/>
      <c r="AI144" s="183"/>
    </row>
    <row r="145" spans="2:35" ht="24.5" customHeight="1">
      <c r="B145" s="36" t="s">
        <v>172</v>
      </c>
      <c r="C145" s="186">
        <f>SUM(C140:C144)</f>
        <v>0</v>
      </c>
      <c r="D145" s="45">
        <f t="shared" ref="D145:E145" si="14">SUBTOTAL(109,D140:D144)</f>
        <v>60</v>
      </c>
      <c r="E145" s="45">
        <f t="shared" si="14"/>
        <v>65</v>
      </c>
      <c r="F145" s="250"/>
      <c r="G145" s="182"/>
      <c r="H145" s="185"/>
      <c r="I145" s="185"/>
      <c r="J145" s="185"/>
      <c r="K145" s="185"/>
      <c r="L145" s="185"/>
      <c r="M145" s="185"/>
      <c r="N145" s="185"/>
      <c r="O145" s="185"/>
      <c r="P145" s="185"/>
      <c r="Q145" s="185"/>
      <c r="R145" s="185"/>
      <c r="S145" s="185"/>
      <c r="T145" s="185"/>
      <c r="U145" s="185"/>
      <c r="V145" s="183"/>
      <c r="W145" s="183"/>
      <c r="X145" s="183"/>
      <c r="Y145" s="183"/>
      <c r="Z145" s="183"/>
      <c r="AA145" s="183"/>
      <c r="AB145" s="183"/>
      <c r="AC145" s="183"/>
      <c r="AD145" s="183"/>
      <c r="AE145" s="183"/>
      <c r="AF145" s="183"/>
      <c r="AG145" s="183"/>
      <c r="AH145" s="183"/>
      <c r="AI145" s="183"/>
    </row>
    <row r="146" spans="2:35" ht="43.25" customHeight="1">
      <c r="B146" s="43"/>
      <c r="C146" s="46">
        <f>C145/D145</f>
        <v>0</v>
      </c>
      <c r="D146" s="44"/>
      <c r="E146" s="41"/>
      <c r="F146" s="250"/>
      <c r="G146" s="182"/>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row>
    <row r="147" spans="2:35" ht="49.5" customHeight="1">
      <c r="B147" s="292" t="str">
        <f>"Currently "&amp;IF(C145/D145&lt;0.4,"below BRONZE",IF(C145/D145&lt;0.75,"at BRONZE",IF(C145/D145&lt;0.9,"at SILVER","at GOLD")))&amp;" Level. "</f>
        <v xml:space="preserve">Currently below BRONZE Level. </v>
      </c>
      <c r="C147" s="293"/>
      <c r="D147" s="293"/>
      <c r="E147" s="293"/>
      <c r="F147" s="250"/>
      <c r="G147" s="182"/>
      <c r="H147" s="183"/>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row>
    <row r="148" spans="2:35" ht="61.5" customHeight="1">
      <c r="B148" s="287" t="str">
        <f>"You would need "&amp;ROUND(IF(((D145*0.9)-C145)&lt;0,0,(D145*0.9)-C145),0)&amp;" more points to reach GOLD Level."</f>
        <v>You would need 54 more points to reach GOLD Level.</v>
      </c>
      <c r="C148" s="288"/>
      <c r="D148" s="288"/>
      <c r="E148" s="288"/>
      <c r="F148" s="250"/>
      <c r="G148" s="182"/>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row>
    <row r="149" spans="2:35" ht="15.75" customHeight="1">
      <c r="B149" s="10"/>
      <c r="C149" s="10"/>
      <c r="D149" s="10"/>
      <c r="E149" s="10"/>
      <c r="F149" s="10"/>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row>
    <row r="150" spans="2:35" ht="36.75" customHeight="1">
      <c r="B150" s="259" t="s">
        <v>173</v>
      </c>
      <c r="C150" s="259"/>
      <c r="D150" s="259"/>
      <c r="E150" s="259"/>
      <c r="G150" s="182"/>
      <c r="H150" s="183"/>
      <c r="I150" s="183"/>
      <c r="J150" s="183"/>
      <c r="K150" s="183"/>
      <c r="L150" s="183"/>
      <c r="M150" s="183"/>
      <c r="N150" s="183"/>
      <c r="O150" s="183"/>
      <c r="P150" s="183"/>
      <c r="Q150" s="183"/>
      <c r="R150" s="183"/>
      <c r="S150" s="183"/>
      <c r="T150" s="183"/>
      <c r="U150" s="183"/>
      <c r="V150" s="183"/>
      <c r="W150" s="183"/>
      <c r="X150" s="183"/>
      <c r="Y150" s="183"/>
      <c r="Z150" s="183"/>
      <c r="AA150" s="183"/>
      <c r="AB150" s="183"/>
    </row>
    <row r="151" spans="2:35" ht="15.75" customHeight="1">
      <c r="B151" s="47"/>
      <c r="C151" s="47"/>
      <c r="D151" s="47"/>
      <c r="E151" s="47"/>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row>
    <row r="152" spans="2:35" ht="15.75" customHeight="1">
      <c r="B152" s="48" t="s">
        <v>174</v>
      </c>
      <c r="C152" s="49"/>
      <c r="D152" s="49"/>
      <c r="E152" s="49"/>
      <c r="F152" s="49"/>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row>
    <row r="153" spans="2:35" ht="15.75" customHeight="1">
      <c r="B153" s="191" t="s">
        <v>175</v>
      </c>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row>
    <row r="154" spans="2:35" ht="15.75" customHeight="1">
      <c r="B154" s="191" t="s">
        <v>176</v>
      </c>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row>
    <row r="155" spans="2:35" ht="15.75" customHeight="1">
      <c r="B155" s="191" t="s">
        <v>177</v>
      </c>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row>
    <row r="156" spans="2:35" ht="15.75" customHeight="1">
      <c r="B156" s="161" t="s">
        <v>178</v>
      </c>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row>
    <row r="157" spans="2:35" ht="15.75" customHeight="1">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row>
    <row r="158" spans="2:35" ht="15.75" customHeight="1">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row>
    <row r="159" spans="2:35" ht="15.75" customHeight="1">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c r="AB159" s="183"/>
    </row>
    <row r="160" spans="2:35" ht="15.75" customHeight="1">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row>
    <row r="161" spans="2:28" ht="15.75" customHeight="1">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c r="AB161" s="183"/>
    </row>
    <row r="162" spans="2:28" ht="15.75" customHeight="1">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row>
    <row r="163" spans="2:28" ht="15.75" customHeight="1">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row>
    <row r="164" spans="2:28" ht="15.75" customHeight="1">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row>
    <row r="165" spans="2:28" ht="15.75" customHeight="1">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row>
    <row r="166" spans="2:28" ht="15.75" customHeight="1">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row>
    <row r="167" spans="2:28" ht="15.75" customHeight="1">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row>
    <row r="168" spans="2:28" ht="15.75" customHeight="1">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row>
    <row r="169" spans="2:28" ht="15.75" customHeight="1">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row>
    <row r="170" spans="2:28" ht="15.75" customHeight="1">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row>
    <row r="171" spans="2:28" ht="15.75" customHeight="1">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row>
    <row r="172" spans="2:28" ht="15.75" customHeight="1">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row>
    <row r="173" spans="2:28" ht="15.75" customHeight="1">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row>
    <row r="174" spans="2:28" ht="15.75" customHeight="1">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row>
    <row r="175" spans="2:28" ht="15.75" customHeight="1">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row>
    <row r="176" spans="2:28" ht="15.75" customHeight="1">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row>
    <row r="177" spans="2:28" ht="15.75" customHeight="1">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row>
    <row r="178" spans="2:28" ht="15.75" customHeight="1">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row>
    <row r="179" spans="2:28" ht="15.75" customHeight="1">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row>
    <row r="180" spans="2:28" ht="15.75" customHeight="1">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row>
    <row r="181" spans="2:28" ht="15.75" customHeight="1">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c r="AB181" s="183"/>
    </row>
    <row r="182" spans="2:28" ht="15.75" customHeight="1">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row>
    <row r="183" spans="2:28" ht="15.75" customHeight="1">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c r="AB183" s="183"/>
    </row>
    <row r="184" spans="2:28" ht="15.75" customHeight="1">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c r="AB184" s="183"/>
    </row>
    <row r="185" spans="2:28" ht="15.75" customHeight="1">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row>
    <row r="186" spans="2:28" ht="15.75" customHeight="1">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row>
    <row r="187" spans="2:28" ht="15.75" customHeight="1">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row>
    <row r="188" spans="2:28" ht="15.75" customHeight="1">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row>
    <row r="189" spans="2:28" ht="15.75" customHeight="1">
      <c r="B189" s="183"/>
      <c r="C189" s="183"/>
      <c r="D189" s="183"/>
      <c r="E189" s="183"/>
      <c r="F189" s="183"/>
      <c r="G189" s="183"/>
    </row>
    <row r="190" spans="2:28" ht="15.75" customHeight="1">
      <c r="B190" s="183"/>
      <c r="C190" s="183"/>
      <c r="D190" s="183"/>
      <c r="E190" s="183"/>
      <c r="F190" s="183"/>
      <c r="G190" s="183"/>
    </row>
    <row r="191" spans="2:28" ht="15.75" customHeight="1">
      <c r="B191" s="183"/>
      <c r="C191" s="183"/>
      <c r="D191" s="183"/>
      <c r="E191" s="183"/>
      <c r="F191" s="183"/>
      <c r="G191" s="183"/>
    </row>
    <row r="192" spans="2:28" ht="15.75" customHeight="1">
      <c r="B192" s="183"/>
      <c r="C192" s="183"/>
      <c r="D192" s="183"/>
      <c r="E192" s="183"/>
      <c r="F192" s="183"/>
      <c r="G192" s="183"/>
    </row>
    <row r="193" spans="2:7" ht="15.75" customHeight="1">
      <c r="B193" s="183"/>
      <c r="C193" s="183"/>
      <c r="D193" s="183"/>
      <c r="E193" s="183"/>
      <c r="F193" s="183"/>
      <c r="G193" s="183"/>
    </row>
    <row r="194" spans="2:7" ht="15.75" customHeight="1">
      <c r="B194" s="183"/>
      <c r="C194" s="183"/>
      <c r="D194" s="183"/>
      <c r="E194" s="183"/>
      <c r="F194" s="183"/>
      <c r="G194" s="183"/>
    </row>
    <row r="195" spans="2:7" ht="15.75" customHeight="1">
      <c r="B195" s="183"/>
      <c r="C195" s="183"/>
      <c r="D195" s="183"/>
      <c r="E195" s="183"/>
      <c r="F195" s="183"/>
      <c r="G195" s="183"/>
    </row>
    <row r="196" spans="2:7" ht="15.75" customHeight="1">
      <c r="B196" s="183"/>
      <c r="C196" s="183"/>
      <c r="D196" s="183"/>
      <c r="E196" s="183"/>
      <c r="F196" s="183"/>
      <c r="G196" s="183"/>
    </row>
    <row r="197" spans="2:7" ht="15.75" customHeight="1">
      <c r="B197" s="183"/>
      <c r="C197" s="183"/>
      <c r="D197" s="183"/>
      <c r="E197" s="183"/>
      <c r="F197" s="183"/>
      <c r="G197" s="183"/>
    </row>
    <row r="198" spans="2:7" ht="15.75" customHeight="1">
      <c r="B198" s="183"/>
      <c r="C198" s="183"/>
      <c r="D198" s="183"/>
      <c r="E198" s="183"/>
      <c r="F198" s="183"/>
      <c r="G198" s="183"/>
    </row>
    <row r="199" spans="2:7" ht="15.75" customHeight="1">
      <c r="B199" s="183"/>
      <c r="C199" s="183"/>
      <c r="D199" s="183"/>
      <c r="E199" s="183"/>
      <c r="F199" s="183"/>
      <c r="G199" s="183"/>
    </row>
    <row r="200" spans="2:7" ht="15.75" customHeight="1">
      <c r="B200" s="183"/>
      <c r="C200" s="183"/>
      <c r="D200" s="183"/>
      <c r="E200" s="183"/>
      <c r="F200" s="183"/>
      <c r="G200" s="183"/>
    </row>
    <row r="201" spans="2:7" ht="15.75" customHeight="1"/>
    <row r="202" spans="2:7" ht="15.75" customHeight="1"/>
    <row r="203" spans="2:7" ht="15.75" customHeight="1"/>
    <row r="204" spans="2:7" ht="15.75" customHeight="1"/>
    <row r="205" spans="2:7" ht="15.75" customHeight="1"/>
    <row r="206" spans="2:7" ht="15.75" customHeight="1"/>
    <row r="207" spans="2:7" ht="15.75" customHeight="1"/>
    <row r="208" spans="2:7"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32">
    <mergeCell ref="B148:E148"/>
    <mergeCell ref="B61:E62"/>
    <mergeCell ref="F135:F136"/>
    <mergeCell ref="B138:E138"/>
    <mergeCell ref="B147:E147"/>
    <mergeCell ref="B83:D83"/>
    <mergeCell ref="B84:E84"/>
    <mergeCell ref="B101:D101"/>
    <mergeCell ref="B102:E102"/>
    <mergeCell ref="B122:E123"/>
    <mergeCell ref="B124:E134"/>
    <mergeCell ref="D25:F25"/>
    <mergeCell ref="C27:F27"/>
    <mergeCell ref="B32:D32"/>
    <mergeCell ref="B33:E34"/>
    <mergeCell ref="B60:D60"/>
    <mergeCell ref="B150:E150"/>
    <mergeCell ref="B5:C6"/>
    <mergeCell ref="D5:E6"/>
    <mergeCell ref="B13:E13"/>
    <mergeCell ref="D14:E14"/>
    <mergeCell ref="B15:C15"/>
    <mergeCell ref="B16:E16"/>
    <mergeCell ref="E18:F18"/>
    <mergeCell ref="C18:D18"/>
    <mergeCell ref="B19:C19"/>
    <mergeCell ref="D19:E19"/>
    <mergeCell ref="B20:C20"/>
    <mergeCell ref="D20:E20"/>
    <mergeCell ref="D23:E23"/>
    <mergeCell ref="B24:C24"/>
    <mergeCell ref="B25:C25"/>
  </mergeCells>
  <phoneticPr fontId="9" type="noConversion"/>
  <hyperlinks>
    <hyperlink ref="B28" r:id="rId1" display="Click to visit the Greenhub Sustainable Events website for more information." xr:uid="{00000000-0004-0000-0000-000001000000}"/>
    <hyperlink ref="E32" location="'Part I - C - Help'!A1" display="Help" xr:uid="{00000000-0004-0000-0000-000002000000}"/>
    <hyperlink ref="E60" location="'Part II - F - Help'!A1" display="Help" xr:uid="{00000000-0004-0000-0000-000003000000}"/>
    <hyperlink ref="E83" location="'Part III - E - Help'!A1" display="Help" xr:uid="{00000000-0004-0000-0000-000004000000}"/>
    <hyperlink ref="E101" location="'Part IV - W - Help'!A1" display="Help" xr:uid="{00000000-0004-0000-0000-000005000000}"/>
    <hyperlink ref="B12" r:id="rId2" xr:uid="{00000000-0004-0000-0000-000000000000}"/>
  </hyperlinks>
  <printOptions horizontalCentered="1"/>
  <pageMargins left="0.25" right="0.25" top="0.75" bottom="0.75" header="0" footer="0"/>
  <pageSetup orientation="portrait" r:id="rId3"/>
  <drawing r:id="rId4"/>
  <tableParts count="5">
    <tablePart r:id="rId5"/>
    <tablePart r:id="rId6"/>
    <tablePart r:id="rId7"/>
    <tablePart r:id="rId8"/>
    <tablePart r:id="rId9"/>
  </tableParts>
  <extLst>
    <ext xmlns:x14="http://schemas.microsoft.com/office/spreadsheetml/2009/9/main" uri="{CCE6A557-97BC-4b89-ADB6-D9C93CAAB3DF}">
      <x14:dataValidations xmlns:xm="http://schemas.microsoft.com/office/excel/2006/main" count="27">
        <x14:dataValidation type="list" allowBlank="1" showErrorMessage="1" xr:uid="{00000000-0002-0000-0000-000000000000}">
          <x14:formula1>
            <xm:f>'Drop-down menu options'!$I$21:$I$25</xm:f>
          </x14:formula1>
          <xm:sqref>C77</xm:sqref>
        </x14:dataValidation>
        <x14:dataValidation type="list" allowBlank="1" showErrorMessage="1" xr:uid="{00000000-0002-0000-0000-000003000000}">
          <x14:formula1>
            <xm:f>'Drop-down menu options'!$J$11:$J$14</xm:f>
          </x14:formula1>
          <xm:sqref>C50</xm:sqref>
        </x14:dataValidation>
        <x14:dataValidation type="list" allowBlank="1" showErrorMessage="1" xr:uid="{00000000-0002-0000-0000-000004000000}">
          <x14:formula1>
            <xm:f>'Drop down menu options'!$A$48:$A$52</xm:f>
          </x14:formula1>
          <xm:sqref>C69:C71</xm:sqref>
        </x14:dataValidation>
        <x14:dataValidation type="list" allowBlank="1" showErrorMessage="1" xr:uid="{00000000-0002-0000-0000-000006000000}">
          <x14:formula1>
            <xm:f>'Drop-down menu options'!$H$21:$H$25</xm:f>
          </x14:formula1>
          <xm:sqref>C76</xm:sqref>
        </x14:dataValidation>
        <x14:dataValidation type="list" allowBlank="1" showErrorMessage="1" xr:uid="{00000000-0002-0000-0000-000007000000}">
          <x14:formula1>
            <xm:f>'Drop down menu options'!$A$32:$A$36</xm:f>
          </x14:formula1>
          <xm:sqref>C51</xm:sqref>
        </x14:dataValidation>
        <x14:dataValidation type="list" allowBlank="1" showErrorMessage="1" xr:uid="{00000000-0002-0000-0000-000008000000}">
          <x14:formula1>
            <xm:f>'Drop-down menu options'!$B$21:$B$24</xm:f>
          </x14:formula1>
          <xm:sqref>C66</xm:sqref>
        </x14:dataValidation>
        <x14:dataValidation type="list" allowBlank="1" showErrorMessage="1" xr:uid="{00000000-0002-0000-0000-00000A000000}">
          <x14:formula1>
            <xm:f>'Drop-down menu options'!$B$11:$B$14</xm:f>
          </x14:formula1>
          <xm:sqref>C36 C53 C42 C111:C112 C49 C109 C95:C96 C114:C116</xm:sqref>
        </x14:dataValidation>
        <x14:dataValidation type="list" allowBlank="1" showInputMessage="1" showErrorMessage="1" xr:uid="{00000000-0002-0000-0000-00000B000000}">
          <x14:formula1>
            <xm:f>'Drop down menu options'!$A$4:$A$9</xm:f>
          </x14:formula1>
          <xm:sqref>C46</xm:sqref>
        </x14:dataValidation>
        <x14:dataValidation type="list" allowBlank="1" showErrorMessage="1" xr:uid="{00000000-0002-0000-0000-00000C000000}">
          <x14:formula1>
            <xm:f>'Drop-down menu options'!$F$21:$F$26</xm:f>
          </x14:formula1>
          <xm:sqref>C73</xm:sqref>
        </x14:dataValidation>
        <x14:dataValidation type="list" allowBlank="1" showErrorMessage="1" xr:uid="{00000000-0002-0000-0000-00000D000000}">
          <x14:formula1>
            <xm:f>'Drop down menu options'!$A$54:$A$57</xm:f>
          </x14:formula1>
          <xm:sqref>C75</xm:sqref>
        </x14:dataValidation>
        <x14:dataValidation type="list" allowBlank="1" showErrorMessage="1" xr:uid="{00000000-0002-0000-0000-00000E000000}">
          <x14:formula1>
            <xm:f>'Drop down menu options'!$A$59:$A$62</xm:f>
          </x14:formula1>
          <xm:sqref>C106 C67 C94 C116 C108</xm:sqref>
        </x14:dataValidation>
        <x14:dataValidation type="list" allowBlank="1" showErrorMessage="1" xr:uid="{00000000-0002-0000-0000-00000F000000}">
          <x14:formula1>
            <xm:f>'Drop-down menu options'!$J$21:$J$25</xm:f>
          </x14:formula1>
          <xm:sqref>C78</xm:sqref>
        </x14:dataValidation>
        <x14:dataValidation type="list" allowBlank="1" showErrorMessage="1" xr:uid="{00000000-0002-0000-0000-000012000000}">
          <x14:formula1>
            <xm:f>'Drop-down menu options'!$C$11:$C$14</xm:f>
          </x14:formula1>
          <xm:sqref>C38</xm:sqref>
        </x14:dataValidation>
        <x14:dataValidation type="list" allowBlank="1" showInputMessage="1" showErrorMessage="1" xr:uid="{2BD1FDA3-B83C-4B6C-9773-373C5E5E05DD}">
          <x14:formula1>
            <xm:f>'Drop-down menu options'!$H$32:$H$35</xm:f>
          </x14:formula1>
          <xm:sqref>C90:C91</xm:sqref>
        </x14:dataValidation>
        <x14:dataValidation type="list" allowBlank="1" showInputMessage="1" showErrorMessage="1" xr:uid="{4BD27E12-212A-4D82-A062-6CFA343AE97D}">
          <x14:formula1>
            <xm:f>'Drop-down menu options'!$I$32:$I$35</xm:f>
          </x14:formula1>
          <xm:sqref>C91</xm:sqref>
        </x14:dataValidation>
        <x14:dataValidation type="list" allowBlank="1" showInputMessage="1" showErrorMessage="1" xr:uid="{92251F77-6DE2-413D-B33D-3930F0E4C408}">
          <x14:formula1>
            <xm:f>'Drop-down menu options'!$J$32:$J$35</xm:f>
          </x14:formula1>
          <xm:sqref>C89</xm:sqref>
        </x14:dataValidation>
        <x14:dataValidation type="list" allowBlank="1" showErrorMessage="1" xr:uid="{8BBAC1EF-3AF9-4933-9B7D-891A7DA3DBFA}">
          <x14:formula1>
            <xm:f>'Drop-down menu options'!$B$11:$B$13</xm:f>
          </x14:formula1>
          <xm:sqref>C37 C48 C55 C39:C40</xm:sqref>
        </x14:dataValidation>
        <x14:dataValidation type="list" allowBlank="1" showErrorMessage="1" xr:uid="{965F48A9-28C6-4CE3-BEAD-1C10967EF730}">
          <x14:formula1>
            <xm:f>'Drop down menu options'!$A$15:$A$17</xm:f>
          </x14:formula1>
          <xm:sqref>C54</xm:sqref>
        </x14:dataValidation>
        <x14:dataValidation type="list" allowBlank="1" showErrorMessage="1" xr:uid="{00000000-0002-0000-0000-000002000000}">
          <x14:formula1>
            <xm:f>'Drop-down menu options'!$E$21:$E$25</xm:f>
          </x14:formula1>
          <xm:sqref>C72</xm:sqref>
        </x14:dataValidation>
        <x14:dataValidation type="list" allowBlank="1" showErrorMessage="1" xr:uid="{7622B001-B33E-AA48-AD51-68B7E8262313}">
          <x14:formula1>
            <xm:f>'Drop down menu options'!$A$39:$A$41</xm:f>
          </x14:formula1>
          <xm:sqref>C39</xm:sqref>
        </x14:dataValidation>
        <x14:dataValidation type="list" allowBlank="1" showErrorMessage="1" xr:uid="{EB3AD85C-10D3-DB41-AD0C-9DD3222D2D97}">
          <x14:formula1>
            <xm:f>'Drop down menu options'!$A$64:$A$69</xm:f>
          </x14:formula1>
          <xm:sqref>C68</xm:sqref>
        </x14:dataValidation>
        <x14:dataValidation type="list" allowBlank="1" showErrorMessage="1" xr:uid="{F4A34A42-DE79-4443-AFFD-8E15F2DD7077}">
          <x14:formula1>
            <xm:f>'Drop down menu options'!$A$71:$A$74</xm:f>
          </x14:formula1>
          <xm:sqref>C93 C87 C90:C91</xm:sqref>
        </x14:dataValidation>
        <x14:dataValidation type="list" allowBlank="1" showErrorMessage="1" xr:uid="{FDCB6721-C4DD-8E43-AF50-5481BDBE4E06}">
          <x14:formula1>
            <xm:f>'Drop down menu options'!$A$59:$A$61</xm:f>
          </x14:formula1>
          <xm:sqref>C88:C89</xm:sqref>
        </x14:dataValidation>
        <x14:dataValidation type="list" allowBlank="1" showErrorMessage="1" xr:uid="{00000000-0002-0000-0000-000011000000}">
          <x14:formula1>
            <xm:f>'Drop down menu options'!$A$76:$A$80</xm:f>
          </x14:formula1>
          <xm:sqref>C107</xm:sqref>
        </x14:dataValidation>
        <x14:dataValidation type="list" allowBlank="1" showInputMessage="1" showErrorMessage="1" xr:uid="{B24EC6F7-4164-9248-9BC6-90568CDCE0F1}">
          <x14:formula1>
            <xm:f>'Drop down menu options'!$A$71:$A$73</xm:f>
          </x14:formula1>
          <xm:sqref>C105</xm:sqref>
        </x14:dataValidation>
        <x14:dataValidation type="list" allowBlank="1" showErrorMessage="1" xr:uid="{00000000-0002-0000-0000-000005000000}">
          <x14:formula1>
            <xm:f>'Drop down menu options'!$A$27:$A$29</xm:f>
          </x14:formula1>
          <xm:sqref>C44:C47</xm:sqref>
        </x14:dataValidation>
        <x14:dataValidation type="list" allowBlank="1" showErrorMessage="1" xr:uid="{48B0953B-A809-40A4-BE1E-5B7C44DDEB22}">
          <x14:formula1>
            <xm:f>'Drop down menu options'!A83:A85</xm:f>
          </x14:formula1>
          <xm:sqref>C64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57E5E-DF51-436E-B26D-EFA1EC5DED55}">
  <sheetPr codeName="Sheet2"/>
  <dimension ref="A1:A85"/>
  <sheetViews>
    <sheetView topLeftCell="A70" workbookViewId="0">
      <selection activeCell="A74" sqref="A74"/>
    </sheetView>
  </sheetViews>
  <sheetFormatPr baseColWidth="10" defaultColWidth="8.85546875" defaultRowHeight="16"/>
  <sheetData>
    <row r="1" spans="1:1">
      <c r="A1" s="13" t="s">
        <v>179</v>
      </c>
    </row>
    <row r="3" spans="1:1">
      <c r="A3" s="13" t="s">
        <v>180</v>
      </c>
    </row>
    <row r="4" spans="1:1">
      <c r="A4" s="13" t="s">
        <v>38</v>
      </c>
    </row>
    <row r="5" spans="1:1">
      <c r="A5" s="13" t="s">
        <v>181</v>
      </c>
    </row>
    <row r="6" spans="1:1">
      <c r="A6" s="13" t="s">
        <v>182</v>
      </c>
    </row>
    <row r="7" spans="1:1">
      <c r="A7" s="13" t="s">
        <v>183</v>
      </c>
    </row>
    <row r="8" spans="1:1">
      <c r="A8" s="13" t="s">
        <v>184</v>
      </c>
    </row>
    <row r="9" spans="1:1">
      <c r="A9" s="13" t="s">
        <v>185</v>
      </c>
    </row>
    <row r="11" spans="1:1">
      <c r="A11" s="13" t="s">
        <v>186</v>
      </c>
    </row>
    <row r="12" spans="1:1">
      <c r="A12" s="13" t="s">
        <v>38</v>
      </c>
    </row>
    <row r="14" spans="1:1">
      <c r="A14" t="s">
        <v>187</v>
      </c>
    </row>
    <row r="15" spans="1:1">
      <c r="A15" t="s">
        <v>38</v>
      </c>
    </row>
    <row r="16" spans="1:1">
      <c r="A16" t="s">
        <v>34</v>
      </c>
    </row>
    <row r="17" spans="1:1">
      <c r="A17" t="s">
        <v>188</v>
      </c>
    </row>
    <row r="20" spans="1:1">
      <c r="A20" t="s">
        <v>85</v>
      </c>
    </row>
    <row r="21" spans="1:1">
      <c r="A21" t="s">
        <v>38</v>
      </c>
    </row>
    <row r="22" spans="1:1">
      <c r="A22" t="s">
        <v>34</v>
      </c>
    </row>
    <row r="23" spans="1:1">
      <c r="A23" t="s">
        <v>188</v>
      </c>
    </row>
    <row r="26" spans="1:1">
      <c r="A26" s="13" t="s">
        <v>189</v>
      </c>
    </row>
    <row r="27" spans="1:1">
      <c r="A27" s="13" t="s">
        <v>38</v>
      </c>
    </row>
    <row r="28" spans="1:1">
      <c r="A28" s="13" t="s">
        <v>34</v>
      </c>
    </row>
    <row r="29" spans="1:1">
      <c r="A29" s="13" t="s">
        <v>188</v>
      </c>
    </row>
    <row r="30" spans="1:1">
      <c r="A30" s="13"/>
    </row>
    <row r="31" spans="1:1">
      <c r="A31" s="13" t="s">
        <v>190</v>
      </c>
    </row>
    <row r="32" spans="1:1">
      <c r="A32" s="13" t="s">
        <v>38</v>
      </c>
    </row>
    <row r="33" spans="1:1">
      <c r="A33" s="13" t="s">
        <v>34</v>
      </c>
    </row>
    <row r="34" spans="1:1">
      <c r="A34" s="13" t="s">
        <v>188</v>
      </c>
    </row>
    <row r="35" spans="1:1">
      <c r="A35" s="13" t="s">
        <v>184</v>
      </c>
    </row>
    <row r="36" spans="1:1">
      <c r="A36" s="13" t="s">
        <v>191</v>
      </c>
    </row>
    <row r="38" spans="1:1">
      <c r="A38" s="13" t="s">
        <v>192</v>
      </c>
    </row>
    <row r="39" spans="1:1">
      <c r="A39" s="13" t="s">
        <v>38</v>
      </c>
    </row>
    <row r="40" spans="1:1">
      <c r="A40" s="13" t="s">
        <v>34</v>
      </c>
    </row>
    <row r="41" spans="1:1">
      <c r="A41" s="13" t="s">
        <v>188</v>
      </c>
    </row>
    <row r="43" spans="1:1">
      <c r="A43" s="13" t="s">
        <v>193</v>
      </c>
    </row>
    <row r="44" spans="1:1">
      <c r="A44" s="13" t="s">
        <v>38</v>
      </c>
    </row>
    <row r="45" spans="1:1">
      <c r="A45" s="13" t="s">
        <v>34</v>
      </c>
    </row>
    <row r="46" spans="1:1">
      <c r="A46" s="13" t="s">
        <v>188</v>
      </c>
    </row>
    <row r="48" spans="1:1">
      <c r="A48" s="13" t="s">
        <v>38</v>
      </c>
    </row>
    <row r="49" spans="1:1">
      <c r="A49" s="13" t="s">
        <v>181</v>
      </c>
    </row>
    <row r="50" spans="1:1">
      <c r="A50" s="13" t="s">
        <v>184</v>
      </c>
    </row>
    <row r="51" spans="1:1">
      <c r="A51" s="13" t="s">
        <v>194</v>
      </c>
    </row>
    <row r="52" spans="1:1">
      <c r="A52" s="13" t="s">
        <v>191</v>
      </c>
    </row>
    <row r="54" spans="1:1">
      <c r="A54" s="13" t="s">
        <v>38</v>
      </c>
    </row>
    <row r="55" spans="1:1">
      <c r="A55" s="13" t="s">
        <v>195</v>
      </c>
    </row>
    <row r="56" spans="1:1">
      <c r="A56" s="13" t="s">
        <v>196</v>
      </c>
    </row>
    <row r="57" spans="1:1">
      <c r="A57" s="13" t="s">
        <v>191</v>
      </c>
    </row>
    <row r="59" spans="1:1">
      <c r="A59" s="13" t="s">
        <v>38</v>
      </c>
    </row>
    <row r="60" spans="1:1">
      <c r="A60" s="13" t="s">
        <v>34</v>
      </c>
    </row>
    <row r="61" spans="1:1">
      <c r="A61" s="13" t="s">
        <v>188</v>
      </c>
    </row>
    <row r="62" spans="1:1">
      <c r="A62" s="13" t="s">
        <v>191</v>
      </c>
    </row>
    <row r="64" spans="1:1">
      <c r="A64" s="13" t="s">
        <v>38</v>
      </c>
    </row>
    <row r="65" spans="1:1">
      <c r="A65" s="13" t="s">
        <v>197</v>
      </c>
    </row>
    <row r="66" spans="1:1">
      <c r="A66" s="13" t="s">
        <v>198</v>
      </c>
    </row>
    <row r="67" spans="1:1">
      <c r="A67" s="13" t="s">
        <v>199</v>
      </c>
    </row>
    <row r="68" spans="1:1">
      <c r="A68" s="13" t="s">
        <v>185</v>
      </c>
    </row>
    <row r="69" spans="1:1">
      <c r="A69" s="13" t="s">
        <v>191</v>
      </c>
    </row>
    <row r="71" spans="1:1">
      <c r="A71" s="13" t="s">
        <v>38</v>
      </c>
    </row>
    <row r="72" spans="1:1">
      <c r="A72" s="13" t="s">
        <v>34</v>
      </c>
    </row>
    <row r="73" spans="1:1">
      <c r="A73" s="13" t="s">
        <v>188</v>
      </c>
    </row>
    <row r="74" spans="1:1">
      <c r="A74" s="13" t="s">
        <v>200</v>
      </c>
    </row>
    <row r="76" spans="1:1">
      <c r="A76" s="13" t="s">
        <v>38</v>
      </c>
    </row>
    <row r="77" spans="1:1">
      <c r="A77" s="13" t="s">
        <v>201</v>
      </c>
    </row>
    <row r="78" spans="1:1">
      <c r="A78" s="13" t="s">
        <v>202</v>
      </c>
    </row>
    <row r="79" spans="1:1">
      <c r="A79" s="13" t="s">
        <v>185</v>
      </c>
    </row>
    <row r="80" spans="1:1">
      <c r="A80" s="13" t="s">
        <v>191</v>
      </c>
    </row>
    <row r="82" spans="1:1">
      <c r="A82" s="13" t="s">
        <v>203</v>
      </c>
    </row>
    <row r="83" spans="1:1">
      <c r="A83" s="13" t="s">
        <v>38</v>
      </c>
    </row>
    <row r="84" spans="1:1">
      <c r="A84" s="13" t="s">
        <v>34</v>
      </c>
    </row>
    <row r="85" spans="1:1">
      <c r="A85" s="13" t="s">
        <v>188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X1000"/>
  <sheetViews>
    <sheetView workbookViewId="0"/>
  </sheetViews>
  <sheetFormatPr baseColWidth="10" defaultColWidth="11.140625" defaultRowHeight="15" customHeight="1"/>
  <cols>
    <col min="1" max="3" width="8.85546875" customWidth="1"/>
    <col min="4" max="4" width="11" customWidth="1"/>
    <col min="5" max="50" width="8.85546875" customWidth="1"/>
  </cols>
  <sheetData>
    <row r="1" spans="1:50" ht="16">
      <c r="A1" s="1" t="s">
        <v>8</v>
      </c>
      <c r="B1" s="1" t="s">
        <v>9</v>
      </c>
      <c r="C1" s="1" t="s">
        <v>10</v>
      </c>
      <c r="D1" s="1" t="s">
        <v>11</v>
      </c>
      <c r="E1" s="1" t="s">
        <v>204</v>
      </c>
      <c r="F1" s="1" t="s">
        <v>13</v>
      </c>
      <c r="G1" s="1" t="s">
        <v>15</v>
      </c>
      <c r="H1" s="1" t="s">
        <v>16</v>
      </c>
      <c r="I1" s="1" t="s">
        <v>17</v>
      </c>
      <c r="J1" s="1" t="s">
        <v>18</v>
      </c>
      <c r="K1" s="1" t="s">
        <v>32</v>
      </c>
      <c r="L1" s="1" t="s">
        <v>205</v>
      </c>
      <c r="M1" s="1" t="s">
        <v>206</v>
      </c>
      <c r="N1" s="1" t="s">
        <v>207</v>
      </c>
      <c r="O1" s="1" t="s">
        <v>44</v>
      </c>
      <c r="P1" s="1" t="s">
        <v>47</v>
      </c>
      <c r="Q1" s="1" t="s">
        <v>49</v>
      </c>
      <c r="R1" s="1" t="s">
        <v>51</v>
      </c>
      <c r="S1" s="1" t="s">
        <v>53</v>
      </c>
      <c r="T1" s="1" t="s">
        <v>54</v>
      </c>
      <c r="U1" s="1" t="s">
        <v>56</v>
      </c>
      <c r="V1" s="1" t="s">
        <v>58</v>
      </c>
      <c r="W1" s="1" t="s">
        <v>60</v>
      </c>
      <c r="X1" s="1" t="s">
        <v>73</v>
      </c>
      <c r="Y1" s="1" t="s">
        <v>75</v>
      </c>
      <c r="Z1" s="1" t="s">
        <v>77</v>
      </c>
      <c r="AA1" s="1" t="s">
        <v>79</v>
      </c>
      <c r="AB1" s="1" t="s">
        <v>81</v>
      </c>
      <c r="AC1" s="1" t="s">
        <v>83</v>
      </c>
      <c r="AD1" s="1" t="s">
        <v>85</v>
      </c>
      <c r="AE1" s="1" t="s">
        <v>87</v>
      </c>
      <c r="AF1" s="1" t="s">
        <v>89</v>
      </c>
      <c r="AG1" s="1" t="s">
        <v>92</v>
      </c>
      <c r="AH1" s="1" t="s">
        <v>94</v>
      </c>
      <c r="AI1" s="1" t="s">
        <v>105</v>
      </c>
      <c r="AJ1" s="1" t="s">
        <v>107</v>
      </c>
      <c r="AK1" s="1" t="s">
        <v>109</v>
      </c>
      <c r="AL1" s="1" t="s">
        <v>111</v>
      </c>
      <c r="AM1" s="1" t="s">
        <v>113</v>
      </c>
      <c r="AN1" s="1" t="s">
        <v>116</v>
      </c>
      <c r="AO1" s="1" t="s">
        <v>208</v>
      </c>
      <c r="AP1" s="1" t="s">
        <v>209</v>
      </c>
      <c r="AQ1" s="1" t="s">
        <v>210</v>
      </c>
      <c r="AR1" s="1" t="s">
        <v>211</v>
      </c>
      <c r="AS1" s="1" t="s">
        <v>212</v>
      </c>
      <c r="AT1" s="1" t="s">
        <v>213</v>
      </c>
      <c r="AU1" s="1" t="s">
        <v>214</v>
      </c>
      <c r="AV1" s="1" t="s">
        <v>215</v>
      </c>
      <c r="AW1" s="1" t="s">
        <v>216</v>
      </c>
      <c r="AX1" s="1" t="s">
        <v>171</v>
      </c>
    </row>
    <row r="2" spans="1:50" ht="16">
      <c r="A2" s="1">
        <f>'Certification Checklist'!B16</f>
        <v>0</v>
      </c>
      <c r="B2" s="1">
        <f>'Certification Checklist'!B18</f>
        <v>0</v>
      </c>
      <c r="C2" s="2">
        <f>'Certification Checklist'!C18:D18</f>
        <v>0</v>
      </c>
      <c r="D2" s="3">
        <f>'Certification Checklist'!E18</f>
        <v>0</v>
      </c>
      <c r="E2" s="1">
        <f>'Certification Checklist'!B20</f>
        <v>0</v>
      </c>
      <c r="F2" s="1">
        <f>'Certification Checklist'!D20</f>
        <v>0</v>
      </c>
      <c r="G2" s="1">
        <f>'Certification Checklist'!B25</f>
        <v>0</v>
      </c>
      <c r="H2" s="1">
        <f>'Certification Checklist'!D25</f>
        <v>0</v>
      </c>
      <c r="I2" s="1">
        <f>'Certification Checklist'!B27</f>
        <v>0</v>
      </c>
      <c r="J2" s="4">
        <f>'Certification Checklist'!C27</f>
        <v>0</v>
      </c>
      <c r="K2" s="1" t="str">
        <f>'Certification Checklist'!C37</f>
        <v>Choose answer</v>
      </c>
      <c r="L2" s="1" t="str">
        <f>'Certification Checklist'!C38</f>
        <v>Choose answer</v>
      </c>
      <c r="M2" s="1" t="str">
        <f>'Certification Checklist'!C40</f>
        <v>Choose answer</v>
      </c>
      <c r="N2" s="5" t="str">
        <f>'Certification Checklist'!C42</f>
        <v>Choose answer</v>
      </c>
      <c r="O2" s="1" t="str">
        <f>'Certification Checklist'!C46</f>
        <v>Choose answer</v>
      </c>
      <c r="P2" s="1" t="e">
        <f>'Certification Checklist'!#REF!</f>
        <v>#REF!</v>
      </c>
      <c r="Q2" s="1" t="str">
        <f>'Certification Checklist'!C48</f>
        <v>Choose answer</v>
      </c>
      <c r="R2" s="1" t="str">
        <f>'Certification Checklist'!C44</f>
        <v>Choose answer</v>
      </c>
      <c r="S2" s="1" t="str">
        <f>'Certification Checklist'!C50</f>
        <v>Choose answer</v>
      </c>
      <c r="T2" s="1" t="str">
        <f>'Certification Checklist'!C39</f>
        <v>Choose answer</v>
      </c>
      <c r="U2" s="1" t="str">
        <f>'Certification Checklist'!C51</f>
        <v>Choose answer</v>
      </c>
      <c r="V2" s="1" t="str">
        <f>'Certification Checklist'!C53</f>
        <v>Choose answer</v>
      </c>
      <c r="W2" s="1" t="str">
        <f>'Certification Checklist'!C54</f>
        <v>Choose answer</v>
      </c>
      <c r="X2" s="1" t="str">
        <f>'Certification Checklist'!C66</f>
        <v>Choose answer</v>
      </c>
      <c r="Y2" s="1" t="str">
        <f>'Certification Checklist'!C69</f>
        <v>Choose answer</v>
      </c>
      <c r="Z2" s="1" t="str">
        <f>'Certification Checklist'!C71</f>
        <v>Choose answer</v>
      </c>
      <c r="AA2" s="1" t="str">
        <f>'Certification Checklist'!C72</f>
        <v>Choose answer</v>
      </c>
      <c r="AB2" s="1" t="e">
        <f>'Certification Checklist'!#REF!</f>
        <v>#REF!</v>
      </c>
      <c r="AC2" s="1" t="str">
        <f>'Certification Checklist'!C75</f>
        <v>Choose answer</v>
      </c>
      <c r="AD2" s="1" t="str">
        <f>'Certification Checklist'!C76</f>
        <v>Choose answer</v>
      </c>
      <c r="AE2" s="1" t="str">
        <f>'Certification Checklist'!C77</f>
        <v>Choose answer</v>
      </c>
      <c r="AF2" s="1" t="str">
        <f>'Certification Checklist'!C78</f>
        <v>Choose answer</v>
      </c>
      <c r="AG2" s="1" t="e">
        <f>'Certification Checklist'!#REF!</f>
        <v>#REF!</v>
      </c>
      <c r="AH2" s="1" t="e">
        <f>'Certification Checklist'!#REF!</f>
        <v>#REF!</v>
      </c>
      <c r="AI2" s="1" t="str">
        <f>'Certification Checklist'!C87</f>
        <v>Choose answer</v>
      </c>
      <c r="AJ2" s="1" t="e">
        <f>'Certification Checklist'!#REF!</f>
        <v>#REF!</v>
      </c>
      <c r="AK2" s="1" t="str">
        <f>'Certification Checklist'!C93</f>
        <v>Choose answer</v>
      </c>
      <c r="AL2" s="1" t="str">
        <f>'Certification Checklist'!C94</f>
        <v>Choose answer</v>
      </c>
      <c r="AM2" s="1" t="str">
        <f>'Certification Checklist'!C95</f>
        <v>Choose answer</v>
      </c>
      <c r="AN2" s="1" t="str">
        <f>'Certification Checklist'!C96</f>
        <v>Choose answer</v>
      </c>
      <c r="AO2" s="1" t="e">
        <f>'Certification Checklist'!#REF!</f>
        <v>#REF!</v>
      </c>
      <c r="AP2" s="1" t="str">
        <f>'Certification Checklist'!C106</f>
        <v>Choose answer</v>
      </c>
      <c r="AQ2" s="1" t="str">
        <f>'Certification Checklist'!C107</f>
        <v>Choose answer</v>
      </c>
      <c r="AR2" s="1" t="str">
        <f>'Certification Checklist'!C109</f>
        <v>Choose answer</v>
      </c>
      <c r="AS2" s="1" t="e">
        <f>'Certification Checklist'!#REF!</f>
        <v>#REF!</v>
      </c>
      <c r="AT2" s="1" t="str">
        <f>'Certification Checklist'!C111</f>
        <v>Choose answer</v>
      </c>
      <c r="AU2" s="1" t="str">
        <f>'Certification Checklist'!C112</f>
        <v>Choose answer</v>
      </c>
      <c r="AV2" s="1" t="str">
        <f>'Certification Checklist'!C114</f>
        <v>Choose answer</v>
      </c>
      <c r="AW2" s="1" t="str">
        <f>'Certification Checklist'!C115</f>
        <v>Choose answer</v>
      </c>
      <c r="AX2" s="1">
        <f>'Certification Checklist'!B124</f>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A4244F"/>
  </sheetPr>
  <dimension ref="B1:F999"/>
  <sheetViews>
    <sheetView showGridLines="0" topLeftCell="A22" zoomScale="90" zoomScaleNormal="90" workbookViewId="0">
      <selection activeCell="B27" sqref="B27"/>
    </sheetView>
  </sheetViews>
  <sheetFormatPr baseColWidth="10" defaultColWidth="11.140625" defaultRowHeight="15" customHeight="1"/>
  <cols>
    <col min="1" max="1" width="9.5703125" style="13" customWidth="1"/>
    <col min="2" max="2" width="8.5703125" style="13" customWidth="1"/>
    <col min="3" max="3" width="121.140625" style="13" customWidth="1"/>
    <col min="4" max="4" width="52.42578125" style="13" customWidth="1"/>
    <col min="5" max="26" width="11" style="13" customWidth="1"/>
    <col min="27" max="16384" width="11.140625" style="13"/>
  </cols>
  <sheetData>
    <row r="1" spans="2:6" ht="8.75" customHeight="1"/>
    <row r="2" spans="2:6" ht="66.5" customHeight="1"/>
    <row r="3" spans="2:6" ht="16">
      <c r="C3" s="162" t="s">
        <v>217</v>
      </c>
    </row>
    <row r="4" spans="2:6" ht="16">
      <c r="C4" s="162" t="s">
        <v>218</v>
      </c>
    </row>
    <row r="5" spans="2:6" ht="16"/>
    <row r="6" spans="2:6" ht="16"/>
    <row r="7" spans="2:6" ht="31.5" customHeight="1">
      <c r="B7" s="90" t="s">
        <v>219</v>
      </c>
      <c r="C7" s="50"/>
    </row>
    <row r="8" spans="2:6" ht="36" customHeight="1">
      <c r="B8" s="305" t="s">
        <v>21</v>
      </c>
      <c r="C8" s="265"/>
      <c r="D8" s="51"/>
      <c r="E8" s="51"/>
      <c r="F8" s="51"/>
    </row>
    <row r="9" spans="2:6" ht="24" customHeight="1">
      <c r="B9" s="306" t="s">
        <v>220</v>
      </c>
      <c r="C9" s="265"/>
      <c r="D9" s="52"/>
    </row>
    <row r="10" spans="2:6" ht="32" customHeight="1">
      <c r="B10" s="53" t="s">
        <v>221</v>
      </c>
      <c r="C10" s="54" t="s">
        <v>222</v>
      </c>
      <c r="D10" s="55"/>
    </row>
    <row r="11" spans="2:6" ht="30" customHeight="1">
      <c r="B11" s="56" t="s">
        <v>36</v>
      </c>
      <c r="C11" s="57" t="s">
        <v>223</v>
      </c>
      <c r="D11" s="55"/>
    </row>
    <row r="12" spans="2:6" ht="48" customHeight="1">
      <c r="B12" s="53" t="s">
        <v>39</v>
      </c>
      <c r="C12" s="54" t="s">
        <v>224</v>
      </c>
      <c r="D12" s="55"/>
    </row>
    <row r="13" spans="2:6" ht="33" customHeight="1">
      <c r="B13" s="56" t="s">
        <v>41</v>
      </c>
      <c r="C13" s="57" t="s">
        <v>225</v>
      </c>
      <c r="D13" s="55"/>
    </row>
    <row r="14" spans="2:6" ht="34">
      <c r="B14" s="53" t="s">
        <v>44</v>
      </c>
      <c r="C14" s="54" t="s">
        <v>226</v>
      </c>
      <c r="D14" s="58"/>
    </row>
    <row r="15" spans="2:6" ht="17">
      <c r="B15" s="53"/>
      <c r="C15" s="251" t="s">
        <v>227</v>
      </c>
      <c r="D15" s="55"/>
    </row>
    <row r="16" spans="2:6" ht="18" customHeight="1">
      <c r="B16" s="56" t="s">
        <v>47</v>
      </c>
      <c r="C16" s="57" t="s">
        <v>228</v>
      </c>
      <c r="D16" s="55"/>
    </row>
    <row r="17" spans="2:4" ht="34">
      <c r="B17" s="53" t="s">
        <v>49</v>
      </c>
      <c r="C17" s="54" t="s">
        <v>229</v>
      </c>
      <c r="D17" s="55"/>
    </row>
    <row r="18" spans="2:4" ht="17">
      <c r="B18" s="53"/>
      <c r="C18" s="251" t="s">
        <v>230</v>
      </c>
      <c r="D18" s="55"/>
    </row>
    <row r="19" spans="2:4" ht="34">
      <c r="B19" s="59" t="s">
        <v>51</v>
      </c>
      <c r="C19" s="252" t="s">
        <v>231</v>
      </c>
      <c r="D19" s="55"/>
    </row>
    <row r="20" spans="2:4" ht="33.75" customHeight="1">
      <c r="B20" s="60" t="s">
        <v>53</v>
      </c>
      <c r="C20" s="61" t="s">
        <v>232</v>
      </c>
      <c r="D20" s="55"/>
    </row>
    <row r="21" spans="2:4" ht="34.25" customHeight="1">
      <c r="B21" s="59" t="s">
        <v>54</v>
      </c>
      <c r="C21" s="62" t="s">
        <v>233</v>
      </c>
      <c r="D21" s="55"/>
    </row>
    <row r="22" spans="2:4" ht="38" customHeight="1">
      <c r="B22" s="60" t="s">
        <v>56</v>
      </c>
      <c r="C22" s="61" t="s">
        <v>234</v>
      </c>
      <c r="D22" s="55"/>
    </row>
    <row r="23" spans="2:4" ht="47.75" customHeight="1">
      <c r="B23" s="59" t="s">
        <v>58</v>
      </c>
      <c r="C23" s="62" t="s">
        <v>235</v>
      </c>
      <c r="D23" s="55"/>
    </row>
    <row r="24" spans="2:4" ht="31.25" customHeight="1">
      <c r="B24" s="60" t="s">
        <v>60</v>
      </c>
      <c r="C24" s="61" t="s">
        <v>236</v>
      </c>
    </row>
    <row r="25" spans="2:4" ht="32" customHeight="1">
      <c r="B25" s="59" t="s">
        <v>237</v>
      </c>
      <c r="C25" s="62" t="s">
        <v>238</v>
      </c>
    </row>
    <row r="26" spans="2:4" ht="47.75" customHeight="1">
      <c r="B26" s="60" t="s">
        <v>63</v>
      </c>
      <c r="C26" s="63" t="s">
        <v>239</v>
      </c>
    </row>
    <row r="27" spans="2:4" ht="15.75" customHeight="1">
      <c r="B27" s="10"/>
      <c r="C27" s="26"/>
    </row>
    <row r="28" spans="2:4" ht="15.75" customHeight="1">
      <c r="B28" s="253"/>
      <c r="C28" s="236"/>
    </row>
    <row r="29" spans="2:4" ht="15.75" customHeight="1">
      <c r="B29" s="253"/>
      <c r="C29" s="236"/>
    </row>
    <row r="30" spans="2:4" ht="15.75" customHeight="1">
      <c r="B30" s="253"/>
      <c r="C30" s="236"/>
    </row>
    <row r="31" spans="2:4" ht="15.75" customHeight="1">
      <c r="B31" s="10"/>
      <c r="C31" s="26"/>
    </row>
    <row r="32" spans="2:4" ht="15.75" customHeight="1">
      <c r="B32" s="253"/>
      <c r="C32" s="10"/>
    </row>
    <row r="33" spans="2:3" ht="15.75" customHeight="1">
      <c r="B33" s="253"/>
      <c r="C33" s="26"/>
    </row>
    <row r="34" spans="2:3" ht="15.75" customHeight="1">
      <c r="B34" s="253"/>
      <c r="C34" s="10"/>
    </row>
    <row r="35" spans="2:3" ht="15.75" customHeight="1">
      <c r="B35" s="253"/>
      <c r="C35" s="10"/>
    </row>
    <row r="36" spans="2:3" ht="15.75" customHeight="1">
      <c r="B36" s="253"/>
      <c r="C36" s="27"/>
    </row>
    <row r="37" spans="2:3" ht="15.75" customHeight="1">
      <c r="B37" s="253"/>
      <c r="C37" s="27"/>
    </row>
    <row r="38" spans="2:3" ht="15.75" customHeight="1">
      <c r="B38" s="254"/>
      <c r="C38" s="10"/>
    </row>
    <row r="39" spans="2:3" ht="15.75" customHeight="1">
      <c r="B39" s="253"/>
      <c r="C39" s="10"/>
    </row>
    <row r="40" spans="2:3" ht="15.75" customHeight="1">
      <c r="B40" s="255"/>
      <c r="C40" s="10"/>
    </row>
    <row r="41" spans="2:3" ht="15.75" customHeight="1">
      <c r="B41" s="253"/>
      <c r="C41" s="10"/>
    </row>
    <row r="42" spans="2:3" ht="15.75" customHeight="1">
      <c r="B42" s="10"/>
      <c r="C42" s="26"/>
    </row>
    <row r="43" spans="2:3" ht="15.75" customHeight="1">
      <c r="B43" s="253"/>
      <c r="C43" s="10"/>
    </row>
    <row r="44" spans="2:3" ht="15.75" customHeight="1">
      <c r="B44" s="253"/>
      <c r="C44" s="10"/>
    </row>
    <row r="45" spans="2:3" ht="15.75" customHeight="1">
      <c r="B45" s="253"/>
      <c r="C45" s="10"/>
    </row>
    <row r="46" spans="2:3" ht="15.75" customHeight="1"/>
    <row r="47" spans="2:3" ht="15.75" customHeight="1"/>
    <row r="48" spans="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B8:C8"/>
    <mergeCell ref="B9:C9"/>
  </mergeCells>
  <phoneticPr fontId="9" type="noConversion"/>
  <hyperlinks>
    <hyperlink ref="C3" location="'Certification Checklist'!A1" display="Return to Checklist" xr:uid="{00000000-0004-0000-0200-000000000000}"/>
    <hyperlink ref="C4" r:id="rId1" xr:uid="{00000000-0004-0000-0200-000001000000}"/>
    <hyperlink ref="C15" r:id="rId2" xr:uid="{00000000-0004-0000-0200-000002000000}"/>
    <hyperlink ref="C18" r:id="rId3" xr:uid="{00000000-0004-0000-0200-000003000000}"/>
  </hyperlinks>
  <pageMargins left="0.75" right="0.75" top="1" bottom="1" header="0" footer="0"/>
  <pageSetup orientation="portrait"/>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4F87E-946E-4D56-BEB7-1A98768F3A16}">
  <sheetPr codeName="Sheet5"/>
  <dimension ref="A1:BX114"/>
  <sheetViews>
    <sheetView zoomScale="24" zoomScaleNormal="24" workbookViewId="0">
      <selection activeCell="Z68" sqref="Z68"/>
    </sheetView>
  </sheetViews>
  <sheetFormatPr baseColWidth="10" defaultColWidth="8.85546875" defaultRowHeight="16"/>
  <sheetData>
    <row r="1" spans="1:76">
      <c r="A1" s="183"/>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row>
    <row r="2" spans="1:76">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row>
    <row r="3" spans="1:76">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row>
    <row r="4" spans="1:76">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row>
    <row r="5" spans="1:76">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row>
    <row r="6" spans="1:76">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row>
    <row r="7" spans="1:76">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row>
    <row r="8" spans="1:76">
      <c r="A8" s="183"/>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row>
    <row r="9" spans="1:76">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row>
    <row r="10" spans="1:76">
      <c r="A10" s="183"/>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row>
    <row r="11" spans="1:76">
      <c r="A11" s="183"/>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row>
    <row r="12" spans="1:76">
      <c r="A12" s="183"/>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row>
    <row r="13" spans="1:76">
      <c r="A13" s="183"/>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row>
    <row r="14" spans="1:76">
      <c r="A14" s="183"/>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row>
    <row r="15" spans="1:76">
      <c r="A15" s="183"/>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row>
    <row r="16" spans="1:76">
      <c r="A16" s="183"/>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row>
    <row r="17" spans="1:76">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row>
    <row r="18" spans="1:76">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row>
    <row r="19" spans="1:76">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row>
    <row r="20" spans="1:76">
      <c r="A20" s="183"/>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3"/>
    </row>
    <row r="21" spans="1:76">
      <c r="A21" s="18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row>
    <row r="22" spans="1:76">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row>
    <row r="23" spans="1:76">
      <c r="A23" s="183"/>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row>
    <row r="24" spans="1:76">
      <c r="A24" s="183"/>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row>
    <row r="25" spans="1:76">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row>
    <row r="26" spans="1:76">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row>
    <row r="27" spans="1:76">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row>
    <row r="28" spans="1:76">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row>
    <row r="29" spans="1:76">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row>
    <row r="30" spans="1:76">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row>
    <row r="31" spans="1:76">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row>
    <row r="32" spans="1:76">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row>
    <row r="33" spans="1:76">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row>
    <row r="34" spans="1:76">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row>
    <row r="35" spans="1:76">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row>
    <row r="36" spans="1:76">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row>
    <row r="37" spans="1:76">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row>
    <row r="38" spans="1:76">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row>
    <row r="39" spans="1:76">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row>
    <row r="40" spans="1:76">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row>
    <row r="41" spans="1:76">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row>
    <row r="42" spans="1:76">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row>
    <row r="43" spans="1:76">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row>
    <row r="44" spans="1:76">
      <c r="A44" s="183"/>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row>
    <row r="45" spans="1:76">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row>
    <row r="46" spans="1:76">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row>
    <row r="47" spans="1:76">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row>
    <row r="48" spans="1:76">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row>
    <row r="49" spans="1:76">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row>
    <row r="50" spans="1:76">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row>
    <row r="51" spans="1:76">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row>
    <row r="52" spans="1:76">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row>
    <row r="53" spans="1:76">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row>
    <row r="54" spans="1:76">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row>
    <row r="55" spans="1:76">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row>
    <row r="56" spans="1:76">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row>
    <row r="57" spans="1:76">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row>
    <row r="58" spans="1:76">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row>
    <row r="59" spans="1:76">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row>
    <row r="60" spans="1:76">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row>
    <row r="61" spans="1:76">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row>
    <row r="62" spans="1:76">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row>
    <row r="63" spans="1:76">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row>
    <row r="64" spans="1:76">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row>
    <row r="65" spans="1:76">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row>
    <row r="66" spans="1:76">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row>
    <row r="67" spans="1:76">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row>
    <row r="68" spans="1:76">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row>
    <row r="69" spans="1:76">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row>
    <row r="70" spans="1:76">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row>
    <row r="71" spans="1:76">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row>
    <row r="72" spans="1:76">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row>
    <row r="73" spans="1:76">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row>
    <row r="74" spans="1:76">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row>
    <row r="75" spans="1:76">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row>
    <row r="76" spans="1:76">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83"/>
    </row>
    <row r="77" spans="1:76">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83"/>
    </row>
    <row r="78" spans="1:76">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83"/>
    </row>
    <row r="79" spans="1:76">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83"/>
    </row>
    <row r="80" spans="1:76">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83"/>
    </row>
    <row r="81" spans="1:76">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83"/>
    </row>
    <row r="82" spans="1:76">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c r="BN82" s="183"/>
      <c r="BO82" s="183"/>
      <c r="BP82" s="183"/>
      <c r="BQ82" s="183"/>
      <c r="BR82" s="183"/>
      <c r="BS82" s="183"/>
      <c r="BT82" s="183"/>
      <c r="BU82" s="183"/>
      <c r="BV82" s="183"/>
      <c r="BW82" s="183"/>
      <c r="BX82" s="183"/>
    </row>
    <row r="83" spans="1:76">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83"/>
    </row>
    <row r="84" spans="1:76">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83"/>
    </row>
    <row r="85" spans="1:76">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3"/>
      <c r="BP85" s="183"/>
      <c r="BQ85" s="183"/>
      <c r="BR85" s="183"/>
      <c r="BS85" s="183"/>
      <c r="BT85" s="183"/>
      <c r="BU85" s="183"/>
      <c r="BV85" s="183"/>
      <c r="BW85" s="183"/>
      <c r="BX85" s="183"/>
    </row>
    <row r="86" spans="1:76">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83"/>
    </row>
    <row r="87" spans="1:76">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c r="BQ87" s="183"/>
      <c r="BR87" s="183"/>
      <c r="BS87" s="183"/>
      <c r="BT87" s="183"/>
      <c r="BU87" s="183"/>
      <c r="BV87" s="183"/>
      <c r="BW87" s="183"/>
      <c r="BX87" s="183"/>
    </row>
    <row r="88" spans="1:76">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3"/>
      <c r="BR88" s="183"/>
      <c r="BS88" s="183"/>
      <c r="BT88" s="183"/>
      <c r="BU88" s="183"/>
      <c r="BV88" s="183"/>
      <c r="BW88" s="183"/>
      <c r="BX88" s="183"/>
    </row>
    <row r="89" spans="1:76">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3"/>
      <c r="BR89" s="183"/>
      <c r="BS89" s="183"/>
      <c r="BT89" s="183"/>
      <c r="BU89" s="183"/>
      <c r="BV89" s="183"/>
      <c r="BW89" s="183"/>
      <c r="BX89" s="183"/>
    </row>
    <row r="90" spans="1:76">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83"/>
    </row>
    <row r="91" spans="1:76">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83"/>
    </row>
    <row r="92" spans="1:76">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83"/>
    </row>
    <row r="93" spans="1:76">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83"/>
    </row>
    <row r="94" spans="1:76">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83"/>
    </row>
    <row r="95" spans="1:76">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83"/>
    </row>
    <row r="96" spans="1:76">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c r="BQ96" s="183"/>
      <c r="BR96" s="183"/>
      <c r="BS96" s="183"/>
      <c r="BT96" s="183"/>
      <c r="BU96" s="183"/>
      <c r="BV96" s="183"/>
      <c r="BW96" s="183"/>
      <c r="BX96" s="183"/>
    </row>
    <row r="97" spans="1:76">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83"/>
    </row>
    <row r="98" spans="1:76">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3"/>
    </row>
    <row r="99" spans="1:76">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3"/>
      <c r="AY99" s="183"/>
      <c r="AZ99" s="183"/>
      <c r="BA99" s="183"/>
      <c r="BB99" s="183"/>
      <c r="BC99" s="183"/>
      <c r="BD99" s="183"/>
      <c r="BE99" s="183"/>
      <c r="BF99" s="183"/>
      <c r="BG99" s="183"/>
      <c r="BH99" s="183"/>
      <c r="BI99" s="183"/>
      <c r="BJ99" s="183"/>
      <c r="BK99" s="183"/>
      <c r="BL99" s="183"/>
      <c r="BM99" s="183"/>
      <c r="BN99" s="183"/>
      <c r="BO99" s="183"/>
      <c r="BP99" s="183"/>
      <c r="BQ99" s="183"/>
      <c r="BR99" s="183"/>
      <c r="BS99" s="183"/>
      <c r="BT99" s="183"/>
      <c r="BU99" s="183"/>
      <c r="BV99" s="183"/>
      <c r="BW99" s="183"/>
      <c r="BX99" s="183"/>
    </row>
    <row r="100" spans="1:76">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c r="BS100" s="183"/>
      <c r="BT100" s="183"/>
      <c r="BU100" s="183"/>
      <c r="BV100" s="183"/>
      <c r="BW100" s="183"/>
      <c r="BX100" s="183"/>
    </row>
    <row r="101" spans="1:76">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row>
    <row r="102" spans="1:76">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row>
    <row r="103" spans="1:76">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row>
    <row r="104" spans="1:76">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c r="BS104" s="183"/>
      <c r="BT104" s="183"/>
      <c r="BU104" s="183"/>
      <c r="BV104" s="183"/>
      <c r="BW104" s="183"/>
      <c r="BX104" s="183"/>
    </row>
    <row r="105" spans="1:76">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c r="AT105" s="183"/>
      <c r="AU105" s="183"/>
      <c r="AV105" s="183"/>
      <c r="AW105" s="183"/>
      <c r="AX105" s="183"/>
      <c r="AY105" s="183"/>
      <c r="AZ105" s="183"/>
      <c r="BA105" s="183"/>
      <c r="BB105" s="183"/>
      <c r="BC105" s="183"/>
      <c r="BD105" s="183"/>
      <c r="BE105" s="183"/>
      <c r="BF105" s="183"/>
      <c r="BG105" s="183"/>
      <c r="BH105" s="183"/>
      <c r="BI105" s="183"/>
      <c r="BJ105" s="183"/>
      <c r="BK105" s="183"/>
      <c r="BL105" s="183"/>
      <c r="BM105" s="183"/>
      <c r="BN105" s="183"/>
      <c r="BO105" s="183"/>
      <c r="BP105" s="183"/>
      <c r="BQ105" s="183"/>
      <c r="BR105" s="183"/>
      <c r="BS105" s="183"/>
      <c r="BT105" s="183"/>
      <c r="BU105" s="183"/>
      <c r="BV105" s="183"/>
      <c r="BW105" s="183"/>
      <c r="BX105" s="183"/>
    </row>
    <row r="106" spans="1:76">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row>
    <row r="107" spans="1:76">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3"/>
      <c r="AZ107" s="183"/>
      <c r="BA107" s="183"/>
      <c r="BB107" s="183"/>
      <c r="BC107" s="183"/>
      <c r="BD107" s="183"/>
      <c r="BE107" s="183"/>
      <c r="BF107" s="183"/>
      <c r="BG107" s="183"/>
      <c r="BH107" s="183"/>
      <c r="BI107" s="183"/>
      <c r="BJ107" s="183"/>
      <c r="BK107" s="183"/>
      <c r="BL107" s="183"/>
      <c r="BM107" s="183"/>
      <c r="BN107" s="183"/>
      <c r="BO107" s="183"/>
      <c r="BP107" s="183"/>
      <c r="BQ107" s="183"/>
      <c r="BR107" s="183"/>
      <c r="BS107" s="183"/>
      <c r="BT107" s="183"/>
      <c r="BU107" s="183"/>
      <c r="BV107" s="183"/>
      <c r="BW107" s="183"/>
      <c r="BX107" s="183"/>
    </row>
    <row r="108" spans="1:76">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3"/>
      <c r="BA108" s="183"/>
      <c r="BB108" s="183"/>
      <c r="BC108" s="183"/>
      <c r="BD108" s="183"/>
      <c r="BE108" s="183"/>
      <c r="BF108" s="183"/>
      <c r="BG108" s="183"/>
      <c r="BH108" s="183"/>
      <c r="BI108" s="183"/>
      <c r="BJ108" s="183"/>
      <c r="BK108" s="183"/>
      <c r="BL108" s="183"/>
      <c r="BM108" s="183"/>
      <c r="BN108" s="183"/>
      <c r="BO108" s="183"/>
      <c r="BP108" s="183"/>
      <c r="BQ108" s="183"/>
      <c r="BR108" s="183"/>
      <c r="BS108" s="183"/>
      <c r="BT108" s="183"/>
      <c r="BU108" s="183"/>
      <c r="BV108" s="183"/>
      <c r="BW108" s="183"/>
      <c r="BX108" s="183"/>
    </row>
    <row r="109" spans="1:76">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c r="AS109" s="183"/>
      <c r="AT109" s="183"/>
      <c r="AU109" s="183"/>
      <c r="AV109" s="183"/>
      <c r="AW109" s="183"/>
      <c r="AX109" s="183"/>
      <c r="AY109" s="183"/>
      <c r="AZ109" s="183"/>
      <c r="BA109" s="183"/>
      <c r="BB109" s="183"/>
      <c r="BC109" s="183"/>
      <c r="BD109" s="183"/>
      <c r="BE109" s="183"/>
      <c r="BF109" s="183"/>
      <c r="BG109" s="183"/>
      <c r="BH109" s="183"/>
      <c r="BI109" s="183"/>
      <c r="BJ109" s="183"/>
      <c r="BK109" s="183"/>
      <c r="BL109" s="183"/>
      <c r="BM109" s="183"/>
      <c r="BN109" s="183"/>
      <c r="BO109" s="183"/>
      <c r="BP109" s="183"/>
      <c r="BQ109" s="183"/>
      <c r="BR109" s="183"/>
      <c r="BS109" s="183"/>
      <c r="BT109" s="183"/>
      <c r="BU109" s="183"/>
      <c r="BV109" s="183"/>
      <c r="BW109" s="183"/>
      <c r="BX109" s="183"/>
    </row>
    <row r="110" spans="1:76">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c r="AY110" s="183"/>
      <c r="AZ110" s="183"/>
      <c r="BA110" s="183"/>
      <c r="BB110" s="183"/>
      <c r="BC110" s="183"/>
      <c r="BD110" s="183"/>
      <c r="BE110" s="183"/>
      <c r="BF110" s="183"/>
      <c r="BG110" s="183"/>
      <c r="BH110" s="183"/>
      <c r="BI110" s="183"/>
      <c r="BJ110" s="183"/>
      <c r="BK110" s="183"/>
      <c r="BL110" s="183"/>
      <c r="BM110" s="183"/>
      <c r="BN110" s="183"/>
      <c r="BO110" s="183"/>
      <c r="BP110" s="183"/>
      <c r="BQ110" s="183"/>
      <c r="BR110" s="183"/>
      <c r="BS110" s="183"/>
      <c r="BT110" s="183"/>
      <c r="BU110" s="183"/>
      <c r="BV110" s="183"/>
      <c r="BW110" s="183"/>
      <c r="BX110" s="183"/>
    </row>
    <row r="111" spans="1:76">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3"/>
      <c r="AK111" s="183"/>
      <c r="AL111" s="183"/>
      <c r="AM111" s="183"/>
      <c r="AN111" s="183"/>
      <c r="AO111" s="183"/>
      <c r="AP111" s="183"/>
      <c r="AQ111" s="183"/>
      <c r="AR111" s="183"/>
      <c r="AS111" s="183"/>
      <c r="AT111" s="183"/>
      <c r="AU111" s="183"/>
      <c r="AV111" s="183"/>
      <c r="AW111" s="183"/>
      <c r="AX111" s="183"/>
      <c r="AY111" s="183"/>
      <c r="AZ111" s="183"/>
      <c r="BA111" s="183"/>
      <c r="BB111" s="183"/>
      <c r="BC111" s="183"/>
      <c r="BD111" s="183"/>
      <c r="BE111" s="183"/>
      <c r="BF111" s="183"/>
      <c r="BG111" s="183"/>
      <c r="BH111" s="183"/>
      <c r="BI111" s="183"/>
      <c r="BJ111" s="183"/>
      <c r="BK111" s="183"/>
      <c r="BL111" s="183"/>
      <c r="BM111" s="183"/>
      <c r="BN111" s="183"/>
      <c r="BO111" s="183"/>
      <c r="BP111" s="183"/>
      <c r="BQ111" s="183"/>
      <c r="BR111" s="183"/>
      <c r="BS111" s="183"/>
      <c r="BT111" s="183"/>
      <c r="BU111" s="183"/>
      <c r="BV111" s="183"/>
      <c r="BW111" s="183"/>
      <c r="BX111" s="183"/>
    </row>
    <row r="112" spans="1:76">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3"/>
      <c r="BP112" s="183"/>
      <c r="BQ112" s="183"/>
      <c r="BR112" s="183"/>
      <c r="BS112" s="183"/>
      <c r="BT112" s="183"/>
      <c r="BU112" s="183"/>
      <c r="BV112" s="183"/>
      <c r="BW112" s="183"/>
      <c r="BX112" s="183"/>
    </row>
    <row r="113" spans="1:76">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83"/>
      <c r="AQ113" s="183"/>
      <c r="AR113" s="183"/>
      <c r="AS113" s="183"/>
      <c r="AT113" s="183"/>
      <c r="AU113" s="183"/>
      <c r="AV113" s="183"/>
      <c r="AW113" s="183"/>
      <c r="AX113" s="183"/>
      <c r="AY113" s="183"/>
      <c r="AZ113" s="183"/>
      <c r="BA113" s="183"/>
      <c r="BB113" s="183"/>
      <c r="BC113" s="183"/>
      <c r="BD113" s="183"/>
      <c r="BE113" s="183"/>
      <c r="BF113" s="183"/>
      <c r="BG113" s="183"/>
      <c r="BH113" s="183"/>
      <c r="BI113" s="183"/>
      <c r="BJ113" s="183"/>
      <c r="BK113" s="183"/>
      <c r="BL113" s="183"/>
      <c r="BM113" s="183"/>
      <c r="BN113" s="183"/>
      <c r="BO113" s="183"/>
      <c r="BP113" s="183"/>
      <c r="BQ113" s="183"/>
      <c r="BR113" s="183"/>
      <c r="BS113" s="183"/>
      <c r="BT113" s="183"/>
      <c r="BU113" s="183"/>
      <c r="BV113" s="183"/>
      <c r="BW113" s="183"/>
      <c r="BX113" s="183"/>
    </row>
    <row r="114" spans="1:76">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c r="AS114" s="183"/>
      <c r="AT114" s="183"/>
      <c r="AU114" s="183"/>
      <c r="AV114" s="183"/>
      <c r="AW114" s="183"/>
      <c r="AX114" s="183"/>
      <c r="AY114" s="183"/>
      <c r="AZ114" s="183"/>
      <c r="BA114" s="183"/>
      <c r="BB114" s="183"/>
      <c r="BC114" s="183"/>
      <c r="BD114" s="183"/>
      <c r="BE114" s="183"/>
      <c r="BF114" s="183"/>
      <c r="BG114" s="183"/>
      <c r="BH114" s="183"/>
      <c r="BI114" s="183"/>
      <c r="BJ114" s="183"/>
      <c r="BK114" s="183"/>
      <c r="BL114" s="183"/>
      <c r="BM114" s="183"/>
      <c r="BN114" s="183"/>
      <c r="BO114" s="183"/>
      <c r="BP114" s="183"/>
      <c r="BQ114" s="183"/>
      <c r="BR114" s="183"/>
      <c r="BS114" s="183"/>
      <c r="BT114" s="183"/>
      <c r="BU114" s="183"/>
      <c r="BV114" s="183"/>
      <c r="BW114" s="183"/>
      <c r="BX114" s="18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3187A4"/>
  </sheetPr>
  <dimension ref="B1:F1000"/>
  <sheetViews>
    <sheetView showGridLines="0" topLeftCell="A13" zoomScale="90" zoomScaleNormal="90" workbookViewId="0">
      <selection activeCell="C19" sqref="C19"/>
    </sheetView>
  </sheetViews>
  <sheetFormatPr baseColWidth="10" defaultColWidth="11.140625" defaultRowHeight="15" customHeight="1"/>
  <cols>
    <col min="1" max="1" width="9.5703125" style="13" customWidth="1"/>
    <col min="2" max="2" width="8.5703125" style="13" customWidth="1"/>
    <col min="3" max="3" width="121.140625" style="13" customWidth="1"/>
    <col min="4" max="4" width="52.42578125" style="13" customWidth="1"/>
    <col min="5" max="26" width="11" style="13" customWidth="1"/>
    <col min="27" max="16384" width="11.140625" style="13"/>
  </cols>
  <sheetData>
    <row r="1" spans="2:6" ht="16"/>
    <row r="2" spans="2:6" ht="60" customHeight="1"/>
    <row r="3" spans="2:6" ht="16.25" customHeight="1">
      <c r="C3" s="162" t="s">
        <v>217</v>
      </c>
    </row>
    <row r="4" spans="2:6" ht="16">
      <c r="C4" s="162" t="s">
        <v>218</v>
      </c>
    </row>
    <row r="5" spans="2:6" ht="16"/>
    <row r="6" spans="2:6" ht="16"/>
    <row r="7" spans="2:6" ht="31.5" customHeight="1">
      <c r="B7" s="90" t="s">
        <v>219</v>
      </c>
    </row>
    <row r="8" spans="2:6" ht="39" customHeight="1">
      <c r="B8" s="307" t="s">
        <v>70</v>
      </c>
      <c r="C8" s="265"/>
      <c r="D8" s="51"/>
      <c r="E8" s="51"/>
      <c r="F8" s="51"/>
    </row>
    <row r="9" spans="2:6" ht="16">
      <c r="B9" s="308" t="s">
        <v>220</v>
      </c>
      <c r="C9" s="265"/>
    </row>
    <row r="10" spans="2:6" ht="34">
      <c r="B10" s="53" t="s">
        <v>73</v>
      </c>
      <c r="C10" s="64" t="s">
        <v>240</v>
      </c>
    </row>
    <row r="11" spans="2:6" ht="33" customHeight="1">
      <c r="B11" s="56" t="s">
        <v>75</v>
      </c>
      <c r="C11" s="65" t="s">
        <v>241</v>
      </c>
    </row>
    <row r="12" spans="2:6" ht="51">
      <c r="B12" s="60" t="s">
        <v>77</v>
      </c>
      <c r="C12" s="66" t="s">
        <v>242</v>
      </c>
    </row>
    <row r="13" spans="2:6" ht="54" customHeight="1">
      <c r="B13" s="56" t="s">
        <v>79</v>
      </c>
      <c r="C13" s="187" t="s">
        <v>243</v>
      </c>
    </row>
    <row r="14" spans="2:6" ht="21" customHeight="1">
      <c r="B14" s="188"/>
      <c r="C14" s="256" t="s">
        <v>244</v>
      </c>
    </row>
    <row r="15" spans="2:6" ht="34">
      <c r="B15" s="60" t="s">
        <v>81</v>
      </c>
      <c r="C15" s="66" t="s">
        <v>245</v>
      </c>
    </row>
    <row r="16" spans="2:6" ht="16">
      <c r="B16" s="60"/>
      <c r="C16" s="257" t="s">
        <v>246</v>
      </c>
    </row>
    <row r="17" spans="2:3" ht="51">
      <c r="B17" s="188" t="s">
        <v>83</v>
      </c>
      <c r="C17" s="187" t="s">
        <v>247</v>
      </c>
    </row>
    <row r="18" spans="2:3" ht="17">
      <c r="B18" s="188"/>
      <c r="C18" s="258" t="s">
        <v>248</v>
      </c>
    </row>
    <row r="19" spans="2:3" ht="34">
      <c r="B19" s="60" t="s">
        <v>85</v>
      </c>
      <c r="C19" s="66" t="s">
        <v>249</v>
      </c>
    </row>
    <row r="20" spans="2:3" ht="50" customHeight="1">
      <c r="B20" s="188" t="s">
        <v>87</v>
      </c>
      <c r="C20" s="187" t="s">
        <v>250</v>
      </c>
    </row>
    <row r="21" spans="2:3" ht="34">
      <c r="B21" s="60" t="s">
        <v>89</v>
      </c>
      <c r="C21" s="66" t="s">
        <v>251</v>
      </c>
    </row>
    <row r="22" spans="2:3" ht="34">
      <c r="B22" s="188" t="s">
        <v>92</v>
      </c>
      <c r="C22" s="190" t="s">
        <v>252</v>
      </c>
    </row>
    <row r="23" spans="2:3" ht="17">
      <c r="B23" s="60" t="s">
        <v>94</v>
      </c>
      <c r="C23" s="189" t="s">
        <v>253</v>
      </c>
    </row>
    <row r="24" spans="2:3" ht="34">
      <c r="B24" s="188" t="s">
        <v>96</v>
      </c>
      <c r="C24" s="187" t="s">
        <v>254</v>
      </c>
    </row>
    <row r="25" spans="2:3" ht="15.75" customHeight="1">
      <c r="B25" s="60" t="s">
        <v>98</v>
      </c>
      <c r="C25" s="189" t="s">
        <v>255</v>
      </c>
    </row>
    <row r="26" spans="2:3" ht="15.75" customHeight="1"/>
    <row r="27" spans="2:3" ht="15.75" customHeight="1"/>
    <row r="28" spans="2:3" ht="15.75" customHeight="1"/>
    <row r="29" spans="2:3" ht="15.75" customHeight="1">
      <c r="B29" s="253"/>
      <c r="C29" s="236"/>
    </row>
    <row r="30" spans="2:3" ht="15.75" customHeight="1">
      <c r="B30" s="253"/>
      <c r="C30" s="29"/>
    </row>
    <row r="31" spans="2:3" ht="15.75" customHeight="1">
      <c r="B31" s="253"/>
      <c r="C31" s="236"/>
    </row>
    <row r="32" spans="2:3" ht="15.75" customHeight="1">
      <c r="B32" s="253"/>
      <c r="C32" s="236"/>
    </row>
    <row r="33" spans="2:3" ht="15.75" customHeight="1">
      <c r="B33" s="253"/>
      <c r="C33" s="236"/>
    </row>
    <row r="34" spans="2:3" ht="15.75" customHeight="1">
      <c r="B34" s="253"/>
      <c r="C34" s="236"/>
    </row>
    <row r="35" spans="2:3" ht="15.75" customHeight="1">
      <c r="B35" s="253"/>
      <c r="C35" s="26"/>
    </row>
    <row r="36" spans="2:3" ht="15.75" customHeight="1">
      <c r="B36" s="253"/>
      <c r="C36" s="10"/>
    </row>
    <row r="37" spans="2:3" ht="15.75" customHeight="1">
      <c r="B37" s="253"/>
      <c r="C37" s="10"/>
    </row>
    <row r="38" spans="2:3" ht="15.75" customHeight="1">
      <c r="B38" s="253"/>
      <c r="C38" s="10"/>
    </row>
    <row r="39" spans="2:3" ht="15.75" customHeight="1">
      <c r="B39" s="253"/>
      <c r="C39" s="10"/>
    </row>
    <row r="40" spans="2:3" ht="15.75" customHeight="1">
      <c r="B40" s="253"/>
      <c r="C40" s="10"/>
    </row>
    <row r="41" spans="2:3" ht="15.75" customHeight="1">
      <c r="B41" s="254"/>
      <c r="C41" s="26"/>
    </row>
    <row r="42" spans="2:3" ht="15.75" customHeight="1">
      <c r="B42" s="254"/>
      <c r="C42" s="10"/>
    </row>
    <row r="43" spans="2:3" ht="15.75" customHeight="1">
      <c r="B43" s="254"/>
      <c r="C43" s="30"/>
    </row>
    <row r="44" spans="2:3" ht="15.75" customHeight="1">
      <c r="B44" s="254"/>
      <c r="C44" s="10"/>
    </row>
    <row r="45" spans="2:3" ht="15.75" customHeight="1"/>
    <row r="46" spans="2:3" ht="15.75" customHeight="1"/>
    <row r="47" spans="2:3" ht="15.75" customHeight="1"/>
    <row r="48" spans="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8:C8"/>
    <mergeCell ref="B9:C9"/>
  </mergeCells>
  <phoneticPr fontId="9" type="noConversion"/>
  <hyperlinks>
    <hyperlink ref="C3" location="'Certification Checklist'!A1" display="Return to Checklist" xr:uid="{00000000-0004-0000-0300-000000000000}"/>
    <hyperlink ref="C4" r:id="rId1" xr:uid="{00000000-0004-0000-0300-000001000000}"/>
    <hyperlink ref="C14" r:id="rId2" xr:uid="{00000000-0004-0000-0300-000003000000}"/>
    <hyperlink ref="C16" r:id="rId3" xr:uid="{00000000-0004-0000-0300-000004000000}"/>
    <hyperlink ref="C18" r:id="rId4" xr:uid="{00000000-0004-0000-0300-000005000000}"/>
  </hyperlinks>
  <pageMargins left="0.75" right="0.75" top="1" bottom="1" header="0" footer="0"/>
  <pageSetup orientation="portrait"/>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2A4C7F"/>
  </sheetPr>
  <dimension ref="B1:D996"/>
  <sheetViews>
    <sheetView showGridLines="0" topLeftCell="A8" zoomScale="90" zoomScaleNormal="90" workbookViewId="0">
      <selection activeCell="D6" sqref="D6"/>
    </sheetView>
  </sheetViews>
  <sheetFormatPr baseColWidth="10" defaultColWidth="11.140625" defaultRowHeight="15" customHeight="1"/>
  <cols>
    <col min="1" max="1" width="9.5703125" style="13" customWidth="1"/>
    <col min="2" max="2" width="8.5703125" style="13" customWidth="1"/>
    <col min="3" max="3" width="121.140625" style="13" customWidth="1"/>
    <col min="4" max="4" width="52.42578125" style="13" customWidth="1"/>
    <col min="5" max="26" width="11" style="13" customWidth="1"/>
    <col min="27" max="16384" width="11.140625" style="13"/>
  </cols>
  <sheetData>
    <row r="1" spans="2:4" ht="16"/>
    <row r="2" spans="2:4" ht="62" customHeight="1"/>
    <row r="3" spans="2:4" ht="16">
      <c r="C3" s="162" t="s">
        <v>217</v>
      </c>
    </row>
    <row r="4" spans="2:4" ht="16">
      <c r="C4" s="162" t="s">
        <v>218</v>
      </c>
    </row>
    <row r="5" spans="2:4" ht="16"/>
    <row r="6" spans="2:4" ht="16"/>
    <row r="7" spans="2:4" ht="31.5" customHeight="1">
      <c r="B7" s="90" t="s">
        <v>256</v>
      </c>
      <c r="C7" s="90"/>
    </row>
    <row r="8" spans="2:4" ht="43.5" customHeight="1">
      <c r="B8" s="309" t="s">
        <v>101</v>
      </c>
      <c r="C8" s="265"/>
      <c r="D8" s="67"/>
    </row>
    <row r="9" spans="2:4" ht="17.75" customHeight="1">
      <c r="B9" s="68" t="s">
        <v>220</v>
      </c>
      <c r="C9" s="69"/>
      <c r="D9" s="67"/>
    </row>
    <row r="10" spans="2:4" ht="31.25" customHeight="1">
      <c r="B10" s="70" t="s">
        <v>105</v>
      </c>
      <c r="C10" s="71" t="s">
        <v>257</v>
      </c>
      <c r="D10" s="67"/>
    </row>
    <row r="11" spans="2:4" ht="34">
      <c r="B11" s="56" t="s">
        <v>107</v>
      </c>
      <c r="C11" s="57" t="s">
        <v>258</v>
      </c>
      <c r="D11" s="67"/>
    </row>
    <row r="12" spans="2:4" ht="30.75" customHeight="1">
      <c r="B12" s="53" t="s">
        <v>109</v>
      </c>
      <c r="C12" s="163" t="s">
        <v>259</v>
      </c>
      <c r="D12" s="67"/>
    </row>
    <row r="13" spans="2:4" ht="15" customHeight="1">
      <c r="B13" s="56" t="s">
        <v>111</v>
      </c>
      <c r="C13" s="57" t="s">
        <v>260</v>
      </c>
      <c r="D13" s="67"/>
    </row>
    <row r="14" spans="2:4" ht="33.5" customHeight="1">
      <c r="B14" s="164" t="s">
        <v>113</v>
      </c>
      <c r="C14" s="178" t="s">
        <v>261</v>
      </c>
    </row>
    <row r="15" spans="2:4" ht="51">
      <c r="B15" s="165" t="s">
        <v>116</v>
      </c>
      <c r="C15" s="168" t="s">
        <v>262</v>
      </c>
    </row>
    <row r="16" spans="2:4" ht="17">
      <c r="B16" s="53" t="s">
        <v>118</v>
      </c>
      <c r="C16" s="73" t="s">
        <v>263</v>
      </c>
    </row>
    <row r="17" spans="2:3" ht="34.25" customHeight="1">
      <c r="B17" s="165" t="s">
        <v>120</v>
      </c>
      <c r="C17" s="166" t="s">
        <v>264</v>
      </c>
    </row>
    <row r="18" spans="2:3" ht="33" customHeight="1">
      <c r="B18" s="53" t="s">
        <v>122</v>
      </c>
      <c r="C18" s="73" t="s">
        <v>265</v>
      </c>
    </row>
    <row r="19" spans="2:3" ht="15.75" customHeight="1"/>
    <row r="20" spans="2:3" ht="15.75" customHeight="1"/>
    <row r="21" spans="2:3" ht="15.75" customHeight="1"/>
    <row r="22" spans="2:3" ht="15.75" customHeight="1"/>
    <row r="23" spans="2:3" ht="15.75" customHeight="1"/>
    <row r="24" spans="2:3" ht="15.75" customHeight="1"/>
    <row r="25" spans="2:3" ht="15.75" customHeight="1"/>
    <row r="26" spans="2:3" ht="15.75" customHeight="1"/>
    <row r="27" spans="2:3" ht="15.75" customHeight="1"/>
    <row r="28" spans="2:3" ht="15.75" customHeight="1"/>
    <row r="29" spans="2:3" ht="15.75" customHeight="1"/>
    <row r="30" spans="2:3" ht="15.75" customHeight="1"/>
    <row r="31" spans="2:3" ht="15.75" customHeight="1"/>
    <row r="32" spans="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1">
    <mergeCell ref="B8:C8"/>
  </mergeCells>
  <hyperlinks>
    <hyperlink ref="C3" location="'Certification Checklist'!A1" display="Return to Checklist" xr:uid="{00000000-0004-0000-0400-000000000000}"/>
    <hyperlink ref="C4" r:id="rId1" xr:uid="{00000000-0004-0000-0400-000001000000}"/>
    <hyperlink ref="C15" r:id="rId2" location="calculators" display="Virtual attendance: Virtual attendance reduces transportation emissions. Air travel has a particularly large carbon footprint. For example, one round-trip flight from Boston to Seattle generates about as much carbon dioxide emissions (1.8 metric tons) per passenger as a year of commuting 16 kilometers each way in a medium car. Click here for more info." xr:uid="{4A7602D6-E0F7-45E4-921B-7A1DABFCB75C}"/>
  </hyperlinks>
  <pageMargins left="0.75" right="0.75" top="1" bottom="1" header="0" footer="0"/>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EE8336"/>
  </sheetPr>
  <dimension ref="B1:D999"/>
  <sheetViews>
    <sheetView showGridLines="0" topLeftCell="A6" zoomScale="90" zoomScaleNormal="90" workbookViewId="0">
      <selection activeCell="D8" sqref="D8"/>
    </sheetView>
  </sheetViews>
  <sheetFormatPr baseColWidth="10" defaultColWidth="11.140625" defaultRowHeight="15" customHeight="1"/>
  <cols>
    <col min="1" max="1" width="9.5703125" style="13" customWidth="1"/>
    <col min="2" max="2" width="8.5703125" style="13" customWidth="1"/>
    <col min="3" max="3" width="121.140625" style="13" customWidth="1"/>
    <col min="4" max="4" width="52.42578125" style="13" customWidth="1"/>
    <col min="5" max="26" width="11" style="13" customWidth="1"/>
    <col min="27" max="16384" width="11.140625" style="13"/>
  </cols>
  <sheetData>
    <row r="1" spans="2:4" ht="16"/>
    <row r="2" spans="2:4" ht="16"/>
    <row r="3" spans="2:4" ht="45.5" customHeight="1"/>
    <row r="4" spans="2:4" ht="16">
      <c r="C4" s="162" t="s">
        <v>217</v>
      </c>
    </row>
    <row r="5" spans="2:4" ht="16">
      <c r="C5" s="162" t="s">
        <v>218</v>
      </c>
    </row>
    <row r="6" spans="2:4" ht="16"/>
    <row r="7" spans="2:4" ht="16"/>
    <row r="8" spans="2:4" ht="31.5" customHeight="1">
      <c r="B8" s="90" t="s">
        <v>256</v>
      </c>
      <c r="C8" s="90"/>
    </row>
    <row r="9" spans="2:4" ht="39" customHeight="1">
      <c r="B9" s="310" t="s">
        <v>266</v>
      </c>
      <c r="C9" s="265"/>
      <c r="D9" s="67"/>
    </row>
    <row r="10" spans="2:4" ht="22.5" customHeight="1">
      <c r="B10" s="311" t="s">
        <v>220</v>
      </c>
      <c r="C10" s="265"/>
      <c r="D10" s="67"/>
    </row>
    <row r="11" spans="2:4" ht="29.75" customHeight="1">
      <c r="B11" s="171" t="s">
        <v>128</v>
      </c>
      <c r="C11" s="179" t="s">
        <v>267</v>
      </c>
      <c r="D11" s="67"/>
    </row>
    <row r="12" spans="2:4" ht="30" customHeight="1">
      <c r="B12" s="169" t="s">
        <v>130</v>
      </c>
      <c r="C12" s="170" t="s">
        <v>268</v>
      </c>
      <c r="D12" s="67"/>
    </row>
    <row r="13" spans="2:4" ht="33.5" customHeight="1">
      <c r="B13" s="174" t="s">
        <v>132</v>
      </c>
      <c r="C13" s="179" t="s">
        <v>269</v>
      </c>
      <c r="D13" s="67"/>
    </row>
    <row r="14" spans="2:4" ht="34">
      <c r="B14" s="169" t="s">
        <v>134</v>
      </c>
      <c r="C14" s="175" t="s">
        <v>270</v>
      </c>
      <c r="D14" s="72"/>
    </row>
    <row r="15" spans="2:4" ht="18.5" customHeight="1">
      <c r="B15" s="176" t="s">
        <v>136</v>
      </c>
      <c r="C15" s="177" t="s">
        <v>271</v>
      </c>
      <c r="D15" s="67"/>
    </row>
    <row r="16" spans="2:4" ht="17">
      <c r="B16" s="169" t="s">
        <v>139</v>
      </c>
      <c r="C16" s="175" t="s">
        <v>272</v>
      </c>
      <c r="D16" s="67"/>
    </row>
    <row r="17" spans="2:4" ht="20" customHeight="1">
      <c r="B17" s="176" t="s">
        <v>141</v>
      </c>
      <c r="C17" s="177" t="s">
        <v>273</v>
      </c>
      <c r="D17" s="67"/>
    </row>
    <row r="18" spans="2:4" ht="18.5" customHeight="1">
      <c r="B18" s="169" t="s">
        <v>144</v>
      </c>
      <c r="C18" s="167" t="s">
        <v>274</v>
      </c>
      <c r="D18" s="67"/>
    </row>
    <row r="19" spans="2:4" ht="16">
      <c r="B19" s="172"/>
      <c r="C19" s="173"/>
    </row>
    <row r="20" spans="2:4" ht="15.75" customHeight="1"/>
    <row r="21" spans="2:4" ht="15.75" customHeight="1"/>
    <row r="22" spans="2:4" ht="15.75" customHeight="1"/>
    <row r="23" spans="2:4" ht="15.75" customHeight="1"/>
    <row r="24" spans="2:4" ht="15.75" customHeight="1"/>
    <row r="25" spans="2:4" ht="15.75" customHeight="1"/>
    <row r="26" spans="2:4" ht="15.75" customHeight="1"/>
    <row r="27" spans="2:4" ht="15.75" customHeight="1"/>
    <row r="28" spans="2:4" ht="15.75" customHeight="1"/>
    <row r="29" spans="2:4" ht="15.75" customHeight="1"/>
    <row r="30" spans="2:4" ht="15.75" customHeight="1"/>
    <row r="31" spans="2:4" ht="15.75" customHeight="1"/>
    <row r="32" spans="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
    <mergeCell ref="B9:C9"/>
    <mergeCell ref="B10:C10"/>
  </mergeCells>
  <hyperlinks>
    <hyperlink ref="C4" location="'Certification Checklist'!A1" display="Return to Checklist" xr:uid="{00000000-0004-0000-0500-000000000000}"/>
    <hyperlink ref="C5" r:id="rId1" xr:uid="{00000000-0004-0000-0500-000001000000}"/>
  </hyperlinks>
  <pageMargins left="0.75" right="0.75" top="1" bottom="1" header="0" footer="0"/>
  <pageSetup orientation="portrait"/>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Z1000"/>
  <sheetViews>
    <sheetView topLeftCell="A6" zoomScale="60" zoomScaleNormal="60" workbookViewId="0">
      <selection activeCell="H32" sqref="H32:H35"/>
    </sheetView>
  </sheetViews>
  <sheetFormatPr baseColWidth="10" defaultColWidth="11.140625" defaultRowHeight="15" customHeight="1"/>
  <cols>
    <col min="1" max="1" width="11" customWidth="1"/>
    <col min="2" max="2" width="36.42578125" customWidth="1"/>
    <col min="3" max="3" width="22.5703125" customWidth="1"/>
    <col min="4" max="4" width="19" customWidth="1"/>
    <col min="5" max="5" width="17.140625" customWidth="1"/>
    <col min="6" max="6" width="13.5703125" customWidth="1"/>
    <col min="7" max="7" width="15.85546875" customWidth="1"/>
    <col min="8" max="8" width="14.5703125" customWidth="1"/>
    <col min="9" max="10" width="16.5703125" customWidth="1"/>
    <col min="11" max="11" width="14.140625" customWidth="1"/>
    <col min="12" max="12" width="17.85546875" customWidth="1"/>
    <col min="13" max="13" width="14.42578125" customWidth="1"/>
    <col min="14" max="14" width="13.42578125" customWidth="1"/>
    <col min="15" max="15" width="13" customWidth="1"/>
    <col min="16" max="16" width="13.42578125" customWidth="1"/>
    <col min="17" max="26" width="11" customWidth="1"/>
  </cols>
  <sheetData>
    <row r="2" spans="1:26" ht="16">
      <c r="B2" s="312" t="s">
        <v>275</v>
      </c>
      <c r="C2" s="313"/>
      <c r="D2" s="313"/>
      <c r="E2" s="313"/>
      <c r="F2" s="313"/>
    </row>
    <row r="3" spans="1:26" ht="17">
      <c r="B3" s="6" t="s">
        <v>276</v>
      </c>
    </row>
    <row r="4" spans="1:26" ht="17">
      <c r="B4" s="6" t="s">
        <v>277</v>
      </c>
    </row>
    <row r="5" spans="1:26" ht="17">
      <c r="B5" s="6" t="s">
        <v>278</v>
      </c>
    </row>
    <row r="6" spans="1:26" ht="15" customHeight="1">
      <c r="B6" s="6"/>
    </row>
    <row r="7" spans="1:26" ht="17">
      <c r="A7" s="1"/>
      <c r="B7" s="6"/>
      <c r="C7" s="1"/>
      <c r="D7" s="1"/>
      <c r="E7" s="1"/>
      <c r="F7" s="1"/>
      <c r="G7" s="1"/>
      <c r="H7" s="1"/>
      <c r="I7" s="1"/>
      <c r="J7" s="1"/>
      <c r="K7" s="1"/>
      <c r="L7" s="1"/>
      <c r="M7" s="1"/>
      <c r="N7" s="1"/>
      <c r="O7" s="1"/>
      <c r="P7" s="1"/>
      <c r="Q7" s="1"/>
      <c r="R7" s="1"/>
      <c r="S7" s="1"/>
      <c r="T7" s="1"/>
      <c r="U7" s="1"/>
      <c r="V7" s="1"/>
      <c r="W7" s="1"/>
      <c r="X7" s="1"/>
      <c r="Y7" s="1"/>
      <c r="Z7" s="1"/>
    </row>
    <row r="8" spans="1:26" ht="17">
      <c r="A8" s="1"/>
      <c r="B8" s="6"/>
      <c r="C8" s="1"/>
      <c r="D8" s="1"/>
      <c r="E8" s="1"/>
      <c r="F8" s="1"/>
      <c r="G8" s="1"/>
      <c r="H8" s="1"/>
      <c r="I8" s="1"/>
      <c r="J8" s="1"/>
      <c r="K8" s="1"/>
      <c r="L8" s="1"/>
      <c r="M8" s="1"/>
      <c r="N8" s="1"/>
      <c r="O8" s="1"/>
      <c r="P8" s="1"/>
      <c r="Q8" s="1"/>
      <c r="R8" s="1"/>
      <c r="S8" s="1"/>
      <c r="T8" s="1"/>
      <c r="U8" s="1"/>
      <c r="V8" s="1"/>
      <c r="W8" s="1"/>
      <c r="X8" s="1"/>
      <c r="Y8" s="1"/>
      <c r="Z8" s="1"/>
    </row>
    <row r="9" spans="1:26" ht="16">
      <c r="A9" s="1"/>
      <c r="B9" s="312" t="s">
        <v>279</v>
      </c>
      <c r="C9" s="313"/>
      <c r="D9" s="313"/>
      <c r="E9" s="313"/>
      <c r="F9" s="313"/>
    </row>
    <row r="10" spans="1:26" ht="16">
      <c r="B10" s="7" t="s">
        <v>280</v>
      </c>
      <c r="C10" s="7" t="s">
        <v>281</v>
      </c>
      <c r="D10" s="7" t="s">
        <v>282</v>
      </c>
      <c r="E10" s="7" t="s">
        <v>283</v>
      </c>
      <c r="F10" s="7" t="s">
        <v>284</v>
      </c>
      <c r="G10" s="7" t="s">
        <v>285</v>
      </c>
      <c r="H10" s="7" t="s">
        <v>286</v>
      </c>
      <c r="I10" s="7" t="s">
        <v>287</v>
      </c>
      <c r="J10" s="7" t="s">
        <v>288</v>
      </c>
      <c r="K10" s="7" t="s">
        <v>289</v>
      </c>
      <c r="L10" s="7" t="s">
        <v>290</v>
      </c>
      <c r="M10" s="7" t="s">
        <v>291</v>
      </c>
      <c r="N10" s="7" t="s">
        <v>292</v>
      </c>
      <c r="Q10" s="7"/>
    </row>
    <row r="11" spans="1:26" ht="17">
      <c r="A11" s="8"/>
      <c r="B11" s="1" t="s">
        <v>38</v>
      </c>
      <c r="C11" s="1" t="s">
        <v>38</v>
      </c>
      <c r="D11" s="1" t="s">
        <v>38</v>
      </c>
      <c r="E11" s="1" t="s">
        <v>38</v>
      </c>
      <c r="F11" s="1" t="s">
        <v>38</v>
      </c>
      <c r="G11" s="1" t="s">
        <v>38</v>
      </c>
      <c r="H11" s="1" t="s">
        <v>38</v>
      </c>
      <c r="I11" s="1" t="s">
        <v>38</v>
      </c>
      <c r="J11" s="1" t="s">
        <v>38</v>
      </c>
      <c r="K11" s="1" t="s">
        <v>38</v>
      </c>
      <c r="L11" s="1" t="s">
        <v>38</v>
      </c>
      <c r="M11" s="1" t="s">
        <v>38</v>
      </c>
      <c r="N11" s="1" t="s">
        <v>38</v>
      </c>
    </row>
    <row r="12" spans="1:26" ht="17">
      <c r="B12" s="8" t="s">
        <v>34</v>
      </c>
      <c r="C12" s="8" t="s">
        <v>34</v>
      </c>
      <c r="D12" s="8" t="s">
        <v>34</v>
      </c>
      <c r="E12" s="8" t="s">
        <v>34</v>
      </c>
      <c r="F12" s="8" t="s">
        <v>181</v>
      </c>
      <c r="G12" s="8" t="s">
        <v>181</v>
      </c>
      <c r="H12" s="8" t="s">
        <v>293</v>
      </c>
      <c r="I12" s="9" t="s">
        <v>294</v>
      </c>
      <c r="J12" s="8" t="s">
        <v>34</v>
      </c>
      <c r="K12" s="8" t="s">
        <v>293</v>
      </c>
      <c r="L12" s="9" t="s">
        <v>295</v>
      </c>
      <c r="M12" s="8" t="s">
        <v>34</v>
      </c>
      <c r="N12" s="8" t="s">
        <v>34</v>
      </c>
    </row>
    <row r="13" spans="1:26" ht="17">
      <c r="B13" s="8" t="s">
        <v>188</v>
      </c>
      <c r="C13" s="8" t="s">
        <v>188</v>
      </c>
      <c r="D13" s="8" t="s">
        <v>188</v>
      </c>
      <c r="E13" s="8" t="s">
        <v>188</v>
      </c>
      <c r="F13" s="8" t="s">
        <v>184</v>
      </c>
      <c r="G13" s="8" t="s">
        <v>184</v>
      </c>
      <c r="H13" s="8" t="s">
        <v>296</v>
      </c>
      <c r="I13" s="10" t="s">
        <v>297</v>
      </c>
      <c r="J13" s="8" t="s">
        <v>188</v>
      </c>
      <c r="K13" s="8" t="s">
        <v>188</v>
      </c>
      <c r="L13" s="8" t="s">
        <v>298</v>
      </c>
      <c r="M13" s="8" t="s">
        <v>296</v>
      </c>
      <c r="N13" s="8" t="s">
        <v>296</v>
      </c>
    </row>
    <row r="14" spans="1:26" ht="17">
      <c r="B14" s="8" t="s">
        <v>191</v>
      </c>
      <c r="C14" s="8" t="s">
        <v>191</v>
      </c>
      <c r="D14" s="8" t="s">
        <v>191</v>
      </c>
      <c r="E14" s="8" t="s">
        <v>191</v>
      </c>
      <c r="F14" s="8" t="s">
        <v>185</v>
      </c>
      <c r="G14" s="8" t="s">
        <v>185</v>
      </c>
      <c r="H14" s="8" t="s">
        <v>191</v>
      </c>
      <c r="I14" s="8" t="s">
        <v>299</v>
      </c>
      <c r="J14" s="8" t="s">
        <v>191</v>
      </c>
      <c r="K14" s="8" t="s">
        <v>191</v>
      </c>
      <c r="L14" s="8" t="s">
        <v>300</v>
      </c>
      <c r="M14" s="8" t="s">
        <v>191</v>
      </c>
      <c r="N14" s="8" t="s">
        <v>191</v>
      </c>
    </row>
    <row r="15" spans="1:26" ht="17">
      <c r="B15" s="8"/>
      <c r="C15" s="8"/>
      <c r="D15" s="8"/>
      <c r="E15" s="8"/>
      <c r="F15" s="8" t="s">
        <v>191</v>
      </c>
      <c r="G15" s="8" t="s">
        <v>191</v>
      </c>
      <c r="I15" s="8" t="s">
        <v>191</v>
      </c>
      <c r="L15" s="8" t="s">
        <v>191</v>
      </c>
    </row>
    <row r="16" spans="1:26" ht="17">
      <c r="B16" s="8"/>
      <c r="C16" s="8"/>
      <c r="D16" s="8"/>
      <c r="E16" s="8"/>
      <c r="F16" s="8"/>
      <c r="G16" s="1"/>
      <c r="H16" s="1"/>
      <c r="I16" s="1"/>
      <c r="J16" s="1"/>
      <c r="K16" s="1"/>
      <c r="L16" s="1"/>
      <c r="N16" s="8"/>
    </row>
    <row r="17" spans="2:14" ht="17">
      <c r="B17" s="8"/>
      <c r="C17" s="8"/>
      <c r="D17" s="8"/>
      <c r="E17" s="8"/>
      <c r="F17" s="8"/>
      <c r="G17" s="1"/>
      <c r="H17" s="1"/>
      <c r="I17" s="1"/>
      <c r="J17" s="1"/>
      <c r="K17" s="1"/>
      <c r="L17" s="1"/>
      <c r="N17" s="8"/>
    </row>
    <row r="18" spans="2:14" ht="17">
      <c r="B18" s="8"/>
      <c r="C18" s="8"/>
      <c r="D18" s="8"/>
      <c r="E18" s="8"/>
      <c r="F18" s="8"/>
      <c r="G18" s="1"/>
      <c r="H18" s="1"/>
      <c r="I18" s="1"/>
      <c r="J18" s="1"/>
      <c r="K18" s="1"/>
      <c r="L18" s="1"/>
      <c r="N18" s="8"/>
    </row>
    <row r="19" spans="2:14" ht="16">
      <c r="B19" s="312" t="s">
        <v>301</v>
      </c>
      <c r="C19" s="313"/>
      <c r="D19" s="313"/>
      <c r="E19" s="313"/>
      <c r="F19" s="313"/>
    </row>
    <row r="20" spans="2:14" ht="16">
      <c r="B20" s="11" t="s">
        <v>302</v>
      </c>
      <c r="C20" s="11" t="s">
        <v>303</v>
      </c>
      <c r="D20" s="11" t="s">
        <v>304</v>
      </c>
      <c r="E20" s="11" t="s">
        <v>305</v>
      </c>
      <c r="F20" s="11" t="s">
        <v>306</v>
      </c>
      <c r="G20" s="11" t="s">
        <v>307</v>
      </c>
      <c r="H20" s="11" t="s">
        <v>308</v>
      </c>
      <c r="I20" s="11" t="s">
        <v>309</v>
      </c>
      <c r="J20" s="11" t="s">
        <v>310</v>
      </c>
      <c r="K20" s="11" t="s">
        <v>311</v>
      </c>
      <c r="L20" s="11" t="s">
        <v>312</v>
      </c>
      <c r="M20" s="11"/>
      <c r="N20" s="11"/>
    </row>
    <row r="21" spans="2:14" ht="15.75" customHeight="1">
      <c r="B21" s="1" t="s">
        <v>38</v>
      </c>
      <c r="C21" s="1" t="s">
        <v>38</v>
      </c>
      <c r="D21" s="1" t="s">
        <v>38</v>
      </c>
      <c r="E21" s="1" t="s">
        <v>38</v>
      </c>
      <c r="F21" s="1" t="s">
        <v>38</v>
      </c>
      <c r="G21" s="1" t="s">
        <v>38</v>
      </c>
      <c r="H21" s="1" t="s">
        <v>38</v>
      </c>
      <c r="I21" s="1" t="s">
        <v>38</v>
      </c>
      <c r="J21" s="1" t="s">
        <v>38</v>
      </c>
      <c r="K21" s="1" t="s">
        <v>38</v>
      </c>
      <c r="L21" s="1" t="s">
        <v>38</v>
      </c>
    </row>
    <row r="22" spans="2:14" ht="15.75" customHeight="1">
      <c r="B22" s="8" t="s">
        <v>34</v>
      </c>
      <c r="C22" s="8" t="s">
        <v>313</v>
      </c>
      <c r="D22" s="8" t="s">
        <v>313</v>
      </c>
      <c r="E22" s="8" t="s">
        <v>314</v>
      </c>
      <c r="F22" s="8" t="s">
        <v>199</v>
      </c>
      <c r="G22" s="8" t="s">
        <v>315</v>
      </c>
      <c r="H22" s="8" t="s">
        <v>181</v>
      </c>
      <c r="I22" s="8" t="s">
        <v>316</v>
      </c>
      <c r="J22" s="8" t="s">
        <v>316</v>
      </c>
      <c r="K22" s="8" t="s">
        <v>293</v>
      </c>
      <c r="L22" s="8" t="s">
        <v>293</v>
      </c>
      <c r="M22" s="8"/>
      <c r="N22" s="8"/>
    </row>
    <row r="23" spans="2:14" ht="15.75" customHeight="1">
      <c r="B23" s="8" t="s">
        <v>188</v>
      </c>
      <c r="C23" s="8" t="s">
        <v>184</v>
      </c>
      <c r="D23" s="8" t="s">
        <v>184</v>
      </c>
      <c r="E23" s="8" t="s">
        <v>317</v>
      </c>
      <c r="F23" s="9" t="s">
        <v>318</v>
      </c>
      <c r="G23" s="8" t="s">
        <v>319</v>
      </c>
      <c r="H23" s="8" t="s">
        <v>184</v>
      </c>
      <c r="I23" s="8" t="s">
        <v>320</v>
      </c>
      <c r="J23" s="8" t="s">
        <v>320</v>
      </c>
      <c r="K23" s="8" t="s">
        <v>296</v>
      </c>
      <c r="L23" s="8" t="s">
        <v>188</v>
      </c>
      <c r="M23" s="8"/>
      <c r="N23" s="8"/>
    </row>
    <row r="24" spans="2:14" ht="15.75" customHeight="1">
      <c r="B24" s="8" t="s">
        <v>191</v>
      </c>
      <c r="C24" s="8" t="s">
        <v>185</v>
      </c>
      <c r="D24" s="8" t="s">
        <v>185</v>
      </c>
      <c r="E24" s="8" t="s">
        <v>185</v>
      </c>
      <c r="F24" s="8" t="s">
        <v>185</v>
      </c>
      <c r="G24" s="8" t="s">
        <v>191</v>
      </c>
      <c r="H24" s="8" t="s">
        <v>194</v>
      </c>
      <c r="I24" s="8" t="s">
        <v>321</v>
      </c>
      <c r="J24" s="8" t="s">
        <v>321</v>
      </c>
      <c r="K24" s="8" t="s">
        <v>191</v>
      </c>
      <c r="L24" s="8" t="s">
        <v>191</v>
      </c>
      <c r="M24" s="8"/>
      <c r="N24" s="8"/>
    </row>
    <row r="25" spans="2:14" ht="15.75" customHeight="1">
      <c r="B25" s="8"/>
      <c r="C25" s="8" t="s">
        <v>191</v>
      </c>
      <c r="D25" s="8" t="s">
        <v>191</v>
      </c>
      <c r="E25" s="8" t="s">
        <v>191</v>
      </c>
      <c r="F25" s="8" t="s">
        <v>191</v>
      </c>
      <c r="H25" s="8" t="s">
        <v>191</v>
      </c>
      <c r="I25" s="8" t="s">
        <v>191</v>
      </c>
      <c r="J25" s="8" t="s">
        <v>191</v>
      </c>
    </row>
    <row r="26" spans="2:14" ht="15.75" customHeight="1">
      <c r="B26" s="8"/>
      <c r="C26" s="8"/>
      <c r="D26" s="8"/>
      <c r="E26" s="8"/>
      <c r="F26" s="8"/>
    </row>
    <row r="27" spans="2:14" ht="15.75" customHeight="1">
      <c r="B27" s="8"/>
      <c r="E27" s="8"/>
    </row>
    <row r="28" spans="2:14" ht="15.75" customHeight="1">
      <c r="B28" s="8"/>
      <c r="C28" s="8"/>
    </row>
    <row r="29" spans="2:14" ht="15.75" customHeight="1">
      <c r="B29" s="8"/>
      <c r="C29" s="8"/>
      <c r="D29" s="8"/>
      <c r="E29" s="8"/>
      <c r="F29" s="8"/>
    </row>
    <row r="30" spans="2:14" ht="15.75" customHeight="1">
      <c r="B30" s="312" t="s">
        <v>322</v>
      </c>
      <c r="C30" s="313"/>
      <c r="D30" s="313"/>
      <c r="E30" s="313"/>
      <c r="F30" s="313"/>
    </row>
    <row r="31" spans="2:14" ht="15.75" customHeight="1">
      <c r="B31" s="11" t="s">
        <v>323</v>
      </c>
      <c r="C31" s="11" t="s">
        <v>324</v>
      </c>
      <c r="D31" s="11" t="s">
        <v>325</v>
      </c>
      <c r="E31" s="11" t="s">
        <v>326</v>
      </c>
      <c r="F31" s="11" t="s">
        <v>327</v>
      </c>
      <c r="G31" s="11" t="s">
        <v>328</v>
      </c>
      <c r="H31" s="11" t="s">
        <v>118</v>
      </c>
      <c r="I31" s="11" t="s">
        <v>120</v>
      </c>
      <c r="J31" s="11" t="s">
        <v>122</v>
      </c>
    </row>
    <row r="32" spans="2:14" ht="15.75" customHeight="1">
      <c r="B32" s="1" t="s">
        <v>38</v>
      </c>
      <c r="C32" s="1" t="s">
        <v>38</v>
      </c>
      <c r="D32" s="1" t="s">
        <v>38</v>
      </c>
      <c r="E32" s="1" t="s">
        <v>38</v>
      </c>
      <c r="F32" s="1" t="s">
        <v>38</v>
      </c>
      <c r="G32" s="1" t="s">
        <v>38</v>
      </c>
      <c r="H32" s="1" t="s">
        <v>38</v>
      </c>
      <c r="I32" s="1" t="s">
        <v>38</v>
      </c>
      <c r="J32" s="1" t="s">
        <v>38</v>
      </c>
    </row>
    <row r="33" spans="1:26" ht="15.75" customHeight="1">
      <c r="B33" s="8" t="s">
        <v>34</v>
      </c>
      <c r="C33" s="8" t="s">
        <v>34</v>
      </c>
      <c r="D33" s="8" t="s">
        <v>34</v>
      </c>
      <c r="E33" s="8" t="s">
        <v>34</v>
      </c>
      <c r="F33" s="8" t="s">
        <v>34</v>
      </c>
      <c r="G33" s="8" t="s">
        <v>34</v>
      </c>
      <c r="H33" s="8" t="s">
        <v>34</v>
      </c>
      <c r="I33" s="8" t="s">
        <v>34</v>
      </c>
      <c r="J33" s="8" t="s">
        <v>34</v>
      </c>
    </row>
    <row r="34" spans="1:26" ht="15.75" customHeight="1">
      <c r="B34" s="8" t="s">
        <v>188</v>
      </c>
      <c r="C34" s="8" t="s">
        <v>188</v>
      </c>
      <c r="D34" s="8" t="s">
        <v>188</v>
      </c>
      <c r="E34" s="8" t="s">
        <v>188</v>
      </c>
      <c r="F34" s="8" t="s">
        <v>188</v>
      </c>
      <c r="G34" s="8" t="s">
        <v>188</v>
      </c>
      <c r="H34" s="8" t="s">
        <v>188</v>
      </c>
      <c r="I34" s="8" t="s">
        <v>188</v>
      </c>
      <c r="J34" s="8" t="s">
        <v>188</v>
      </c>
    </row>
    <row r="35" spans="1:26" ht="15.75" customHeight="1">
      <c r="B35" s="8" t="s">
        <v>191</v>
      </c>
      <c r="C35" s="8" t="s">
        <v>191</v>
      </c>
      <c r="D35" s="8" t="s">
        <v>191</v>
      </c>
      <c r="E35" s="8" t="s">
        <v>191</v>
      </c>
      <c r="F35" s="8" t="s">
        <v>191</v>
      </c>
      <c r="G35" s="8" t="s">
        <v>191</v>
      </c>
      <c r="H35" s="8" t="s">
        <v>191</v>
      </c>
      <c r="I35" s="8" t="s">
        <v>191</v>
      </c>
      <c r="J35" s="8" t="s">
        <v>191</v>
      </c>
    </row>
    <row r="36" spans="1:26" ht="15.75" customHeight="1">
      <c r="B36" s="8"/>
      <c r="C36" s="8"/>
      <c r="D36" s="8"/>
      <c r="E36" s="8"/>
      <c r="F36" s="8"/>
    </row>
    <row r="37" spans="1:26" ht="15.75" customHeight="1">
      <c r="B37" s="312" t="s">
        <v>329</v>
      </c>
      <c r="C37" s="313"/>
      <c r="D37" s="313"/>
      <c r="E37" s="313"/>
      <c r="F37" s="313"/>
      <c r="G37" s="1"/>
    </row>
    <row r="38" spans="1:26" ht="15.75" customHeight="1">
      <c r="B38" s="11" t="s">
        <v>330</v>
      </c>
      <c r="C38" s="11" t="s">
        <v>331</v>
      </c>
      <c r="D38" s="11" t="s">
        <v>332</v>
      </c>
      <c r="E38" s="11" t="s">
        <v>333</v>
      </c>
      <c r="F38" s="11" t="s">
        <v>334</v>
      </c>
      <c r="G38" s="11" t="s">
        <v>335</v>
      </c>
      <c r="H38" s="11" t="s">
        <v>336</v>
      </c>
      <c r="I38" s="11" t="s">
        <v>337</v>
      </c>
      <c r="J38" s="11" t="s">
        <v>338</v>
      </c>
    </row>
    <row r="39" spans="1:26" ht="15.75" customHeight="1">
      <c r="A39" s="8"/>
      <c r="B39" s="1" t="s">
        <v>38</v>
      </c>
      <c r="C39" s="8" t="s">
        <v>38</v>
      </c>
      <c r="D39" s="1" t="s">
        <v>38</v>
      </c>
      <c r="E39" s="1" t="s">
        <v>38</v>
      </c>
      <c r="F39" s="1" t="s">
        <v>38</v>
      </c>
      <c r="G39" s="1" t="s">
        <v>38</v>
      </c>
      <c r="H39" s="1" t="s">
        <v>38</v>
      </c>
      <c r="I39" s="1" t="s">
        <v>38</v>
      </c>
      <c r="J39" s="1" t="s">
        <v>38</v>
      </c>
      <c r="K39" s="8"/>
      <c r="L39" s="8"/>
      <c r="M39" s="8"/>
      <c r="N39" s="8"/>
      <c r="O39" s="8"/>
      <c r="P39" s="8"/>
      <c r="Q39" s="8"/>
      <c r="R39" s="8"/>
      <c r="S39" s="8"/>
      <c r="T39" s="8"/>
      <c r="U39" s="8"/>
      <c r="V39" s="8"/>
      <c r="W39" s="8"/>
      <c r="X39" s="8"/>
      <c r="Y39" s="8"/>
      <c r="Z39" s="8"/>
    </row>
    <row r="40" spans="1:26" ht="15.75" customHeight="1">
      <c r="A40" s="8"/>
      <c r="B40" s="8" t="s">
        <v>34</v>
      </c>
      <c r="C40" s="8" t="s">
        <v>339</v>
      </c>
      <c r="D40" s="8" t="s">
        <v>201</v>
      </c>
      <c r="E40" s="8" t="s">
        <v>34</v>
      </c>
      <c r="F40" s="8" t="s">
        <v>34</v>
      </c>
      <c r="G40" s="8" t="s">
        <v>34</v>
      </c>
      <c r="H40" s="8" t="s">
        <v>34</v>
      </c>
      <c r="I40" s="8" t="s">
        <v>34</v>
      </c>
      <c r="J40" s="8" t="s">
        <v>34</v>
      </c>
      <c r="K40" s="8"/>
      <c r="L40" s="8"/>
      <c r="M40" s="8"/>
      <c r="N40" s="8"/>
      <c r="O40" s="8"/>
      <c r="P40" s="8"/>
      <c r="Q40" s="8"/>
      <c r="R40" s="8"/>
      <c r="S40" s="8"/>
      <c r="T40" s="8"/>
      <c r="U40" s="8"/>
      <c r="V40" s="8"/>
      <c r="W40" s="8"/>
      <c r="X40" s="8"/>
      <c r="Y40" s="8"/>
      <c r="Z40" s="8"/>
    </row>
    <row r="41" spans="1:26" ht="15.75" customHeight="1">
      <c r="A41" s="8"/>
      <c r="B41" s="8" t="s">
        <v>188</v>
      </c>
      <c r="C41" s="8" t="s">
        <v>340</v>
      </c>
      <c r="D41" s="8" t="s">
        <v>341</v>
      </c>
      <c r="E41" s="8" t="s">
        <v>188</v>
      </c>
      <c r="F41" s="8" t="s">
        <v>188</v>
      </c>
      <c r="G41" s="8" t="s">
        <v>188</v>
      </c>
      <c r="H41" s="8" t="s">
        <v>188</v>
      </c>
      <c r="I41" s="8" t="s">
        <v>188</v>
      </c>
      <c r="J41" s="8" t="s">
        <v>188</v>
      </c>
      <c r="K41" s="8"/>
      <c r="L41" s="8"/>
      <c r="M41" s="8"/>
      <c r="N41" s="8"/>
      <c r="O41" s="8"/>
      <c r="P41" s="8"/>
      <c r="Q41" s="8"/>
      <c r="R41" s="8"/>
      <c r="S41" s="8"/>
      <c r="T41" s="8"/>
      <c r="U41" s="8"/>
      <c r="V41" s="8"/>
      <c r="W41" s="8"/>
      <c r="X41" s="8"/>
      <c r="Y41" s="8"/>
      <c r="Z41" s="8"/>
    </row>
    <row r="42" spans="1:26" ht="15.75" customHeight="1">
      <c r="A42" s="8"/>
      <c r="B42" s="8" t="s">
        <v>191</v>
      </c>
      <c r="C42" s="8" t="s">
        <v>342</v>
      </c>
      <c r="D42" s="8" t="s">
        <v>185</v>
      </c>
      <c r="E42" s="8" t="s">
        <v>191</v>
      </c>
      <c r="F42" s="8" t="s">
        <v>191</v>
      </c>
      <c r="G42" s="8" t="s">
        <v>191</v>
      </c>
      <c r="H42" s="8" t="s">
        <v>191</v>
      </c>
      <c r="I42" s="8" t="s">
        <v>191</v>
      </c>
      <c r="J42" s="8" t="s">
        <v>191</v>
      </c>
      <c r="K42" s="8"/>
      <c r="L42" s="8"/>
      <c r="M42" s="8"/>
      <c r="N42" s="8"/>
      <c r="O42" s="8"/>
      <c r="P42" s="8"/>
      <c r="Q42" s="8"/>
      <c r="R42" s="8"/>
      <c r="S42" s="8"/>
      <c r="T42" s="8"/>
      <c r="U42" s="8"/>
      <c r="V42" s="8"/>
      <c r="W42" s="8"/>
      <c r="X42" s="8"/>
      <c r="Y42" s="8"/>
      <c r="Z42" s="8"/>
    </row>
    <row r="43" spans="1:26" ht="15.75" customHeight="1">
      <c r="B43" s="8"/>
      <c r="C43" s="8" t="s">
        <v>191</v>
      </c>
      <c r="D43" s="8" t="s">
        <v>191</v>
      </c>
      <c r="E43" s="8"/>
    </row>
    <row r="44" spans="1:26" ht="15.75" customHeight="1">
      <c r="E44" s="8"/>
    </row>
    <row r="45" spans="1:26" ht="15.75" customHeight="1">
      <c r="B45" s="8"/>
      <c r="E45" s="8"/>
    </row>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F2"/>
    <mergeCell ref="B9:F9"/>
    <mergeCell ref="B19:F19"/>
    <mergeCell ref="B30:F30"/>
    <mergeCell ref="B37:F37"/>
  </mergeCells>
  <pageMargins left="0.75" right="0.75" top="1" bottom="1"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4701A4947323498526035D97BBACB8" ma:contentTypeVersion="17" ma:contentTypeDescription="Create a new document." ma:contentTypeScope="" ma:versionID="9f52d7e8786a5e71d2f0b83ede1bc6fe">
  <xsd:schema xmlns:xsd="http://www.w3.org/2001/XMLSchema" xmlns:xs="http://www.w3.org/2001/XMLSchema" xmlns:p="http://schemas.microsoft.com/office/2006/metadata/properties" xmlns:ns2="07d68946-3afa-43a7-a69c-69e2714edb90" xmlns:ns3="f8227397-f8c4-46bf-975f-1b5a9c3a5c42" targetNamespace="http://schemas.microsoft.com/office/2006/metadata/properties" ma:root="true" ma:fieldsID="58e4740da124fd2c3588815f9900a822" ns2:_="" ns3:_="">
    <xsd:import namespace="07d68946-3afa-43a7-a69c-69e2714edb90"/>
    <xsd:import namespace="f8227397-f8c4-46bf-975f-1b5a9c3a5c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8946-3afa-43a7-a69c-69e2714edb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af58ba8-1e8d-4aec-a6f5-993f6032dc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227397-f8c4-46bf-975f-1b5a9c3a5c4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cc75e70-e398-42d7-a608-7085437b075d}" ma:internalName="TaxCatchAll" ma:showField="CatchAllData" ma:web="f8227397-f8c4-46bf-975f-1b5a9c3a5c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8227397-f8c4-46bf-975f-1b5a9c3a5c42" xsi:nil="true"/>
    <lcf76f155ced4ddcb4097134ff3c332f xmlns="07d68946-3afa-43a7-a69c-69e2714edb9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69B1AF-71FA-46F6-B53A-E0EB599C39A2}">
  <ds:schemaRefs>
    <ds:schemaRef ds:uri="http://schemas.microsoft.com/sharepoint/v3/contenttype/forms"/>
  </ds:schemaRefs>
</ds:datastoreItem>
</file>

<file path=customXml/itemProps2.xml><?xml version="1.0" encoding="utf-8"?>
<ds:datastoreItem xmlns:ds="http://schemas.openxmlformats.org/officeDocument/2006/customXml" ds:itemID="{68EDB823-7AA1-47DA-AA8E-702FB268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8946-3afa-43a7-a69c-69e2714edb90"/>
    <ds:schemaRef ds:uri="f8227397-f8c4-46bf-975f-1b5a9c3a5c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A8676E-C9D0-46E6-B384-3DFD16EF4E48}">
  <ds:schemaRefs>
    <ds:schemaRef ds:uri="http://schemas.microsoft.com/office/2006/metadata/properties"/>
    <ds:schemaRef ds:uri="http://schemas.microsoft.com/office/infopath/2007/PartnerControls"/>
    <ds:schemaRef ds:uri="f8227397-f8c4-46bf-975f-1b5a9c3a5c42"/>
    <ds:schemaRef ds:uri="07d68946-3afa-43a7-a69c-69e2714edb90"/>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Certification Checklist</vt:lpstr>
      <vt:lpstr>Drop down menu options</vt:lpstr>
      <vt:lpstr>Data</vt:lpstr>
      <vt:lpstr>Part I - C - Help</vt:lpstr>
      <vt:lpstr>Sheet1</vt:lpstr>
      <vt:lpstr>Part II - F - Help</vt:lpstr>
      <vt:lpstr>Part III - E - Help</vt:lpstr>
      <vt:lpstr>Part IV - W - Help</vt:lpstr>
      <vt:lpstr>Drop-down menu options</vt:lpstr>
      <vt:lpstr>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cyee@mit.edu</dc:creator>
  <cp:keywords/>
  <dc:description/>
  <cp:lastModifiedBy>Franco Leff, N. (Nicole, Student B-IBA)</cp:lastModifiedBy>
  <cp:revision/>
  <dcterms:created xsi:type="dcterms:W3CDTF">2014-08-14T02:41:32Z</dcterms:created>
  <dcterms:modified xsi:type="dcterms:W3CDTF">2024-03-14T17:54:26Z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0x010100674701A4947323498526035D97BBACB8</vt:lpwstr>
  </property>
  <property fmtid="{D5CDD505-2E9C-101B-9397-08002B2CF9AE}" pid="3" name="MediaServiceImageTags">
    <vt:lpwstr/>
  </property>
</Properties>
</file>